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2012" sheetId="1" r:id="rId1"/>
    <sheet name="Лист2" sheetId="2" r:id="rId2"/>
    <sheet name="Лист3" sheetId="3" r:id="rId3"/>
    <sheet name="2013" sheetId="4" r:id="rId4"/>
    <sheet name="2014" sheetId="5" r:id="rId5"/>
  </sheets>
  <definedNames>
    <definedName name="_xlnm.Print_Area" localSheetId="4">'2014'!$A$1:$O$255</definedName>
    <definedName name="Excel_BuiltIn_Print_Area" localSheetId="4">'2014'!$A$1:$O$255</definedName>
  </definedNames>
  <calcPr fullCalcOnLoad="1"/>
</workbook>
</file>

<file path=xl/sharedStrings.xml><?xml version="1.0" encoding="utf-8"?>
<sst xmlns="http://schemas.openxmlformats.org/spreadsheetml/2006/main" count="1019" uniqueCount="371">
  <si>
    <t>Приложение к Порядку</t>
  </si>
  <si>
    <t>УТВЕРЖДАЮ:</t>
  </si>
  <si>
    <t>Директор МБУ "МЦ "Тотьма"</t>
  </si>
  <si>
    <t>(руководитель учреждения)</t>
  </si>
  <si>
    <t xml:space="preserve">                                     О.Н.Фефилова</t>
  </si>
  <si>
    <t>(подпись)</t>
  </si>
  <si>
    <t>(расшифровка подписи)</t>
  </si>
  <si>
    <r>
      <rPr>
        <sz val="11"/>
        <color indexed="8"/>
        <rFont val="Times New Roman"/>
        <family val="1"/>
      </rPr>
      <t>"</t>
    </r>
    <r>
      <rPr>
        <u val="single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" </t>
    </r>
    <r>
      <rPr>
        <u val="single"/>
        <sz val="11"/>
        <color indexed="8"/>
        <rFont val="Times New Roman"/>
        <family val="1"/>
      </rPr>
      <t>января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>г.</t>
    </r>
  </si>
  <si>
    <t>Отчет</t>
  </si>
  <si>
    <t>о результатах деятельности</t>
  </si>
  <si>
    <t xml:space="preserve">за 2012 год </t>
  </si>
  <si>
    <t>Муниципальное бюджетное учреждение "Молодежный центр "Тотьма"</t>
  </si>
  <si>
    <t>(наименование бюджетного учреждения)</t>
  </si>
  <si>
    <t>Администрация Тотемского муниципального района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</si>
  <si>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</si>
  <si>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</si>
  <si>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</si>
  <si>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- Организация  и  проведение культурно-просветительских и творческих мероприятий, конкурсов, фестивалей, выставок, концертов</t>
  </si>
  <si>
    <t>- Организация деятельности клубных формирований</t>
  </si>
  <si>
    <t>1.2. Перечень услуг (работ), осуществляемых на платной основе:</t>
  </si>
  <si>
    <t>Наименование услуг (работ)</t>
  </si>
  <si>
    <t>Потребители указанных услуг (работ)</t>
  </si>
  <si>
    <t>1. Проведение различных по форме и тематике культурно-массовых мероприятий – праздников, представлений, смотров, фестивалей, конкурсов, концертов, выставок, вечеров, спектаклей, игровых развлекательных программ  и других форм показа результатов творческой деятельности клубных формирований</t>
  </si>
  <si>
    <t>Юридическое или физическое лицо (не менее 50% - молодые люди в возрасте от 14 до 30 лет), проживающие на территории района независимо от пола, возраста, национальности, образования, социального положения, политических убеждений и отношения к религии</t>
  </si>
  <si>
    <t>2. Проведение спектаклей, концертов, и других культурно-зрелищных и выставоч-ных мероприятий с участием профессиональных коллективов, исполнителей, ак-теров</t>
  </si>
  <si>
    <t>3. Организация кино- и видео обслуживания населения</t>
  </si>
  <si>
    <t>4. 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</t>
  </si>
  <si>
    <t>5. Предоставление оркестров, ансамблей, самодеятельных художественных коллективов и отдельных исполнителей для семейных и гражданских праздников и торжеств</t>
  </si>
  <si>
    <t>6. Оказание консультативной, методической и организационно-творческой помощи в подготовке и проведении культурно-досуговых мероприятий</t>
  </si>
  <si>
    <t>7. Предоставление услуг по прокату сценических костюмов, культурного и другого инвентаря, аудио- и видеокассет с записями художественных и иных  произведений собственного изготовления, звукоусилительной и осветительной аппаратуры и другого профильного оборудования, изготовление сценических костюмов, обуви, реквизита</t>
  </si>
  <si>
    <t>8. Предоставление игровых комнат для детей (с воспитателем на время проведения мероприятий для взрослых)</t>
  </si>
  <si>
    <t xml:space="preserve">9. Организация в установленном порядке работы спортивно-оздоровительных клу-бов и секций, кружков, студий, различных курсов, групп туризма и здоровья, компьютерных клубов, игровых и тренажерных залов и других подобных развлекательных и досуговых объектов
</t>
  </si>
  <si>
    <t>10. Организация и проведение ярмарок, лотерей, аукционов, выставок-продаж</t>
  </si>
  <si>
    <t>11. Предоставление помещений в аренду, сдача имущества в аренду</t>
  </si>
  <si>
    <t>12. Организация экскурсионно-туристской деятельности</t>
  </si>
  <si>
    <t xml:space="preserve">1.3. Перечень разрешительных документов учреждения: </t>
  </si>
  <si>
    <t>Наименование документа</t>
  </si>
  <si>
    <t>Реквизиты документа (№ и дата)</t>
  </si>
  <si>
    <t>Срок действия документа</t>
  </si>
  <si>
    <t>1. Устав МБУ "МЦ "Тотьма"</t>
  </si>
  <si>
    <t>Приказ управления культуры исполнительного комитета Тотемского районного муниципального собрания от 10.06.1999г №38 (с последующими изменениями и дополнениями)</t>
  </si>
  <si>
    <t>2. Свидетельство о внесении в Единый государственный реестр юридических лиц</t>
  </si>
  <si>
    <t>серия 35 № 001746447 от 19.08.2011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</si>
  <si>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</si>
  <si>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</si>
  <si>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</si>
  <si>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</si>
  <si>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</si>
  <si>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</si>
  <si>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</si>
  <si>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</si>
  <si>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-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</si>
  <si>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</si>
  <si>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</si>
  <si>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</si>
  <si>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стоимости нефинансовых активов учреждения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</si>
  <si>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</si>
  <si>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</si>
  <si>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</si>
  <si>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</si>
  <si>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>Балансовая стоимость нефинансовых активов</t>
  </si>
  <si>
    <t>+ 0,1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</si>
  <si>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___________________________ рублей.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</si>
  <si>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</si>
  <si>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</si>
  <si>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</si>
  <si>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</si>
  <si>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</si>
  <si>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</si>
  <si>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Финансовые активы, всего</t>
  </si>
  <si>
    <t>- 24</t>
  </si>
  <si>
    <t>из них:</t>
  </si>
  <si>
    <t>1. Расчеты по выданным авансам, полученным за счет средств  бюджета района, всего: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</si>
  <si>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</si>
  <si>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</si>
  <si>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</si>
  <si>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</si>
  <si>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</si>
  <si>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</si>
  <si>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</si>
  <si>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</si>
  <si>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</si>
  <si>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</si>
  <si>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</si>
  <si>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- 32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</si>
  <si>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</si>
  <si>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</si>
  <si>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</si>
  <si>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</si>
  <si>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</si>
  <si>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</si>
  <si>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</si>
  <si>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</si>
  <si>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</si>
  <si>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2.10. расчеты по доходам</t>
  </si>
  <si>
    <t>Арендная плата за IV квартал 2012г.</t>
  </si>
  <si>
    <t>2.3.2. Сведения о показателях по кредиторской задолженности учреждения</t>
  </si>
  <si>
    <t>Кредиторская задолженность на начало отчетного года</t>
  </si>
  <si>
    <t>Кредиторская задолженность на конец отчетного года</t>
  </si>
  <si>
    <t>в т.ч. просроченная кредиторская задолженность</t>
  </si>
  <si>
    <t>Причины образования кредиторской задолженности, в т.ч. просроченной</t>
  </si>
  <si>
    <t>Обязательства, всего</t>
  </si>
  <si>
    <t>+ 52</t>
  </si>
  <si>
    <t xml:space="preserve">из них:   </t>
  </si>
  <si>
    <t>1. Расчеты за счет средств  бюджета района, всего:</t>
  </si>
  <si>
    <t>+ 48</t>
  </si>
  <si>
    <t>1.1 по заработной плате</t>
  </si>
  <si>
    <t>- 30</t>
  </si>
  <si>
    <t>Текущий платеж января 2013г.</t>
  </si>
  <si>
    <t xml:space="preserve">1.2  по начислениям на выплаты по оплате труда </t>
  </si>
  <si>
    <t>- 34</t>
  </si>
  <si>
    <t>1.3  по оплате услуг связи</t>
  </si>
  <si>
    <t>1.4 по оплате транспортных услуг</t>
  </si>
  <si>
    <t>1.5 по оплате коммунальных услуг</t>
  </si>
  <si>
    <t>- 97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</si>
  <si>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</si>
  <si>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</si>
  <si>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</si>
  <si>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</si>
  <si>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</si>
  <si>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</si>
  <si>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</si>
  <si>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+ 850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</si>
  <si>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</si>
  <si>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</si>
  <si>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+ 252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</si>
  <si>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</si>
  <si>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</si>
  <si>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</si>
  <si>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</si>
  <si>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</si>
  <si>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</si>
  <si>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</si>
  <si>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</si>
  <si>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</si>
  <si>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</si>
  <si>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</si>
  <si>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</si>
  <si>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</si>
  <si>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+ 80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</si>
  <si>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</si>
  <si>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</si>
  <si>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</si>
  <si>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№ п/п</t>
  </si>
  <si>
    <t>Наименование услуги (работы)</t>
  </si>
  <si>
    <t>Цена (тариф)  в I кв. за единицу услуги, рублей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</si>
  <si>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</si>
  <si>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</si>
  <si>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</si>
  <si>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</si>
  <si>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1.</t>
  </si>
  <si>
    <t>Предоставление помещений в аренду за 1 час</t>
  </si>
  <si>
    <t>2.</t>
  </si>
  <si>
    <t>Проведение дискотек</t>
  </si>
  <si>
    <t>3.</t>
  </si>
  <si>
    <t>Прокат сценических костюмов, культурного и другого инвентаря</t>
  </si>
  <si>
    <t>4.</t>
  </si>
  <si>
    <t>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концертов за 1 час</t>
  </si>
  <si>
    <t>5.</t>
  </si>
  <si>
    <t>Предоставление услуги по прокату звукоусилительной и осветительной аппаратуры и другого профильного оборудования за 1 час</t>
  </si>
  <si>
    <t>6.</t>
  </si>
  <si>
    <t>Организация работы тенисного стола за 1 час</t>
  </si>
  <si>
    <t>7.</t>
  </si>
  <si>
    <t>Организация работы компьютерного клуба за 1 час</t>
  </si>
  <si>
    <t>8.</t>
  </si>
  <si>
    <t>Организация работы бильярдной</t>
  </si>
  <si>
    <t>9.</t>
  </si>
  <si>
    <t>Проведение и показ спектаклей, организованных собственными силами за 1 час</t>
  </si>
  <si>
    <r>
      <rPr>
        <sz val="11"/>
        <color indexed="8"/>
        <rFont val="Times New Roman"/>
        <family val="1"/>
      </rP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 val="single"/>
        <sz val="11"/>
        <color indexed="8"/>
        <rFont val="Times New Roman"/>
        <family val="1"/>
      </rPr>
      <t xml:space="preserve">18891          </t>
    </r>
    <r>
      <rPr>
        <sz val="11"/>
        <color indexed="8"/>
        <rFont val="Times New Roman"/>
        <family val="1"/>
      </rPr>
      <t xml:space="preserve"> единиц.</t>
    </r>
  </si>
  <si>
    <r>
      <rPr>
        <sz val="11"/>
        <color indexed="8"/>
        <rFont val="Times New Roman"/>
        <family val="1"/>
      </rPr>
      <t xml:space="preserve">          2.4.3.  Количество жалоб потребителей - </t>
    </r>
    <r>
      <rPr>
        <u val="single"/>
        <sz val="11"/>
        <color indexed="8"/>
        <rFont val="Times New Roman"/>
        <family val="1"/>
      </rPr>
      <t xml:space="preserve">       0       </t>
    </r>
    <r>
      <rPr>
        <sz val="11"/>
        <color indexed="8"/>
        <rFont val="Times New Roman"/>
        <family val="1"/>
      </rPr>
      <t xml:space="preserve"> шт.</t>
    </r>
  </si>
  <si>
    <t xml:space="preserve">          2.4.4. Принятые меры по результатам рассмотрения жалоб потребителей:</t>
  </si>
  <si>
    <t xml:space="preserve">    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</si>
  <si>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</si>
  <si>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</si>
  <si>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</si>
  <si>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</si>
  <si>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</si>
  <si>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</si>
  <si>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</si>
  <si>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</si>
  <si>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</si>
  <si>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</si>
  <si>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</si>
  <si>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Целевые субсидии</t>
  </si>
  <si>
    <t>Бюджетные инвестиции</t>
  </si>
  <si>
    <t>Поступления от оказания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</si>
  <si>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</si>
  <si>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</si>
  <si>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Услуга № …</t>
  </si>
  <si>
    <t>Прочие доходы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</si>
  <si>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</si>
  <si>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</si>
  <si>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</si>
  <si>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</si>
  <si>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</si>
  <si>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</si>
  <si>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</si>
  <si>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</si>
  <si>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</si>
  <si>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</si>
  <si>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</si>
  <si>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</si>
  <si>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</si>
  <si>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</si>
  <si>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</si>
  <si>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</si>
  <si>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</si>
  <si>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</si>
  <si>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</si>
  <si>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</si>
  <si>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</si>
  <si>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</si>
  <si>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</si>
  <si>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</si>
  <si>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</si>
  <si>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</si>
  <si>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</si>
  <si>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</si>
  <si>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</si>
  <si>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</si>
  <si>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1. Разнообразие направлений деятельности клубных и общественных формирований</t>
  </si>
  <si>
    <t>Ед.</t>
  </si>
  <si>
    <t>Не менее 7</t>
  </si>
  <si>
    <t xml:space="preserve">2. Количество любительских творческих коллективов различной направленности,
</t>
  </si>
  <si>
    <t>Не менее 20</t>
  </si>
  <si>
    <t>В том числе доля молодежных от общего числа коллективов</t>
  </si>
  <si>
    <t>%</t>
  </si>
  <si>
    <t>Не менее 60</t>
  </si>
  <si>
    <t>3. Наличие коллективов-победителей городских, районных, межрайонных, региональных, Российских смотров-конкурсов</t>
  </si>
  <si>
    <t>4. Количество молодежных общественных советов в Тотемском районе</t>
  </si>
  <si>
    <t>Переход активистов на другое место работы, отъезд из района</t>
  </si>
  <si>
    <t>5. Доля специалистов со средним и высшим профессиональным образованием</t>
  </si>
  <si>
    <t>6. Оснащенность техническим оборудованием и инвентарем (доля от потребности)</t>
  </si>
  <si>
    <t>Не менее 80</t>
  </si>
  <si>
    <t>7. Количество детских и молодежных общественных объединений</t>
  </si>
  <si>
    <t>8. Количество участников любительских творческих коллективов различной направленности</t>
  </si>
  <si>
    <t xml:space="preserve">Чел. </t>
  </si>
  <si>
    <t>В том числе доля граждан в возрасте от 14 до 30 лет от общего количества участников</t>
  </si>
  <si>
    <t>Не менее 70</t>
  </si>
  <si>
    <t>9. Организация и проведение культурно-просветительских и творческих мероприятий, конкурсов, фестивалей, выставок, концертов</t>
  </si>
  <si>
    <r>
      <rPr>
        <sz val="11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Раздел 3. Сведения об использовании имущества, закрепленного за учреждением</t>
    </r>
  </si>
  <si>
    <t>1. Общая балансовая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</si>
  <si>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</si>
  <si>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</si>
  <si>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</si>
  <si>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</si>
  <si>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</si>
  <si>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</si>
  <si>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</si>
  <si>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</si>
  <si>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</si>
  <si>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</si>
  <si>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6. Общая балансовая стоимость недвижимого имущества, приобретенного учреждением в отчетном году за счет средств, выделенных из  бюджета  района на указанные цели, рублей</t>
  </si>
  <si>
    <t>7. Общая балансовая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</si>
  <si>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стоимость особо ценного движимого имущества, находящегося у учреждения на праве оперативного управления, рублей</t>
  </si>
  <si>
    <t>Руководитель бюджетного учреждения (уполномоченное  лицо)</t>
  </si>
  <si>
    <t>О.Н.Фефилова</t>
  </si>
  <si>
    <t xml:space="preserve">Главный бухгалтер бюджетного учреждения </t>
  </si>
  <si>
    <t>С.В.Богдан</t>
  </si>
  <si>
    <t>Исполнитель</t>
  </si>
  <si>
    <t>тел. ________________</t>
  </si>
  <si>
    <t>СОГЛАСОВАНО:</t>
  </si>
  <si>
    <t>Глава администрации Тотемского муниципального района</t>
  </si>
  <si>
    <t>С.Л.Селянин</t>
  </si>
  <si>
    <t xml:space="preserve">                                     О.А.Тихановская</t>
  </si>
  <si>
    <r>
      <rPr>
        <sz val="11"/>
        <color indexed="8"/>
        <rFont val="Times New Roman"/>
        <family val="1"/>
      </rPr>
      <t>"__" __________20</t>
    </r>
    <r>
      <rPr>
        <u val="single"/>
        <sz val="11"/>
        <color indexed="8"/>
        <rFont val="Times New Roman"/>
        <family val="1"/>
      </rPr>
      <t>14</t>
    </r>
    <r>
      <rPr>
        <sz val="11"/>
        <color indexed="8"/>
        <rFont val="Times New Roman"/>
        <family val="1"/>
      </rPr>
      <t>г.</t>
    </r>
  </si>
  <si>
    <t xml:space="preserve">за 2013 год </t>
  </si>
  <si>
    <t>1. Проведение различных по форме и тематике культурно-массовых мероприятий – праздников, представлений, смотров, фестивалей, конкурсов, концертов, выставок, вечеров, спектаклей, игровых развлекательных программ  и других форм показа результатов творческой</t>
  </si>
  <si>
    <t>4. 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гостиных, балов, дискотек, концертов, спектаклей и других культурно-досуговых мероприятий, в том числе п</t>
  </si>
  <si>
    <t>7. Предоставление услуг по прокату сценических костюмов, культурного и другого инвентаря, аудио- и видеокассет с записями художественных и иных  произведений собственного изготовления, звукоусилительной и осветительной аппаратуры и другого профильного обо</t>
  </si>
  <si>
    <t>+ 0,04</t>
  </si>
  <si>
    <t>-11</t>
  </si>
  <si>
    <t>+0,3</t>
  </si>
  <si>
    <t>Арендная плата за IV квартал 2013г.</t>
  </si>
  <si>
    <t>+14</t>
  </si>
  <si>
    <t>+17</t>
  </si>
  <si>
    <t>+0,6</t>
  </si>
  <si>
    <t>Текущий платеж января 2014г.</t>
  </si>
  <si>
    <t>+24</t>
  </si>
  <si>
    <t>+2659</t>
  </si>
  <si>
    <t>Задолж.за ноябрь 2013г, текущий платеж января 2014г.</t>
  </si>
  <si>
    <t>-4</t>
  </si>
  <si>
    <t>-29</t>
  </si>
  <si>
    <t>-68</t>
  </si>
  <si>
    <t>-14</t>
  </si>
  <si>
    <t>30-50</t>
  </si>
  <si>
    <t>584,78-877,17</t>
  </si>
  <si>
    <t>40-50</t>
  </si>
  <si>
    <t>50-60</t>
  </si>
  <si>
    <r>
      <rPr>
        <sz val="11"/>
        <color indexed="8"/>
        <rFont val="Times New Roman"/>
        <family val="1"/>
      </rP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 val="single"/>
        <sz val="11"/>
        <color indexed="8"/>
        <rFont val="Times New Roman"/>
        <family val="1"/>
      </rPr>
      <t xml:space="preserve">14388          </t>
    </r>
    <r>
      <rPr>
        <sz val="11"/>
        <color indexed="8"/>
        <rFont val="Times New Roman"/>
        <family val="1"/>
      </rPr>
      <t xml:space="preserve"> единиц.</t>
    </r>
  </si>
  <si>
    <t>Финансирование не в полном объеме</t>
  </si>
  <si>
    <t>8. Доля молодых людей, участвующих в общественном движении</t>
  </si>
  <si>
    <t>Не менее 8</t>
  </si>
  <si>
    <t>9. Количество участников любительских творческих коллективов различной направленности</t>
  </si>
  <si>
    <t>Отъезд молодых активистов в г.Вологду в связи с поступлением в высшее учебное заведение</t>
  </si>
  <si>
    <t>10. Организация и проведение культурно-просветительских и творческих мероприятий, конкурсов, фестивалей, выставок, концертов</t>
  </si>
  <si>
    <t>О.А.Тихановская</t>
  </si>
  <si>
    <t>Директор МАУ "Управление безопасности и эксплуатации зданий"</t>
  </si>
  <si>
    <t xml:space="preserve">                                     С.Я. Кузьминская</t>
  </si>
  <si>
    <r>
      <rPr>
        <sz val="11"/>
        <color indexed="8"/>
        <rFont val="Times New Roman"/>
        <family val="1"/>
      </rPr>
      <t>"  09 " февраля</t>
    </r>
    <r>
      <rPr>
        <u val="single"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2022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г.</t>
    </r>
  </si>
  <si>
    <t xml:space="preserve">За 2021 год </t>
  </si>
  <si>
    <t>Муниципальное автономное учреждение "Управление безопасности и эксплуатации зданий "   Тотемского муниципального района</t>
  </si>
  <si>
    <t xml:space="preserve">1. Защита населения и территории от чрезвычайных ситуаций природного и техногенного характера.
2. Предоставление муниципального имущества в аренду или безвозмездное пользование (кроме земли).
3. Содержание (эксплуатация) имущества, находящегося в государственной (муниципальной) собственности.
4. Обеспечение автотранспортного обслуживания  органов местного самоуправления Тотемского муниципального района, содержанием, ремонт и техническое обслуживание транспортных средств органов местного самоуправления района.
5.  Хозяйственное обслуживание подведомственных Тотемскому муниципальному району учреждений, содействие их материально-техническому обеспечению.    
</t>
  </si>
  <si>
    <t>1. Сдача в аренду, с согласия органа по управлению имуществом района, получаемого в установленном порядке, недвижимого имущества или особо ценного движимого имущества, закрепленного за учреждением или приобретенного за счет средств, выделенных ему учредителем на приобретение такого имущества.</t>
  </si>
  <si>
    <t>Юридические  лица, ИП и физические лица.</t>
  </si>
  <si>
    <t>2. Оказание услуг аварийно- спасательной службы.</t>
  </si>
  <si>
    <t>Юридические или физические лица.</t>
  </si>
  <si>
    <t>3. Оказание услуг по предоставлению персонала по возмездным договорам.</t>
  </si>
  <si>
    <t>Юридические лица.</t>
  </si>
  <si>
    <t>4. Оказание транспортных услуг, сдача в аренду транспортных средств.</t>
  </si>
  <si>
    <t>1. Устав МАУ "Управление безопасности и эксплуатации зданий"</t>
  </si>
  <si>
    <t>Постановление администрации Тотемского муниципального района от 05.10.2017 №1069</t>
  </si>
  <si>
    <t>2. Свидетельство о государственной регистрации юридического лица</t>
  </si>
  <si>
    <t>серия 35 № 002151315 от 31.12.2013</t>
  </si>
  <si>
    <t>3. Свидетельство о постановке на учет российской организации в налоговом органе по месту ее нахождения</t>
  </si>
  <si>
    <t>серия 35 № 002037171 от 31.12.2013</t>
  </si>
  <si>
    <t xml:space="preserve">4. Свидетельство об аттестации на право ведения аварийно- спасательных работ. </t>
  </si>
  <si>
    <t>серия 104№ 11346 от 24.01.2020</t>
  </si>
  <si>
    <r>
      <rPr>
        <b/>
        <sz val="11"/>
        <color indexed="8"/>
        <rFont val="Times New Roman"/>
        <family val="1"/>
      </rP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 val="single"/>
        <sz val="11"/>
        <color indexed="8"/>
        <rFont val="Times New Roman"/>
        <family val="1"/>
      </rPr>
      <t>0,00</t>
    </r>
    <r>
      <rPr>
        <b/>
        <sz val="11"/>
        <color indexed="8"/>
        <rFont val="Times New Roman"/>
        <family val="1"/>
      </rPr>
      <t xml:space="preserve"> рублей.</t>
    </r>
  </si>
  <si>
    <t>100</t>
  </si>
  <si>
    <t>декабрь</t>
  </si>
  <si>
    <t>Выдано подотчетному лицу на приобретение ГСМ в период новогодних праздников</t>
  </si>
  <si>
    <t>Текущий платеж января 2021г.</t>
  </si>
  <si>
    <t>счет за декабрь</t>
  </si>
  <si>
    <t>Сдача в аренду помещений, закрепленных на праве оперативного управления</t>
  </si>
  <si>
    <t>Предоставление помещения по договору коммерческого найма</t>
  </si>
  <si>
    <t>Обслуживание  организаций, имеющих опасные объекты</t>
  </si>
  <si>
    <t>Водолазное обследование и очистка дна акватории реки Сухона</t>
  </si>
  <si>
    <t>Обслуживание договоров по обеспечению безопасности</t>
  </si>
  <si>
    <t>Спиливание деревьев</t>
  </si>
  <si>
    <t xml:space="preserve">Услуги по тушению лесного(ых) пожара(ов) на территории Тотемского лесничества, Камчужского участкового лесничества </t>
  </si>
  <si>
    <t>Предоставление административно-хозяйственных услуг</t>
  </si>
  <si>
    <t>10.</t>
  </si>
  <si>
    <t>Эвакуация автотранспорта</t>
  </si>
  <si>
    <t>11.</t>
  </si>
  <si>
    <t>12.</t>
  </si>
  <si>
    <t>Выполнение высотных работ</t>
  </si>
  <si>
    <t>Итого</t>
  </si>
  <si>
    <r>
      <rPr>
        <sz val="11"/>
        <color indexed="8"/>
        <rFont val="Times New Roman"/>
        <family val="1"/>
      </rP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 val="single"/>
        <sz val="11"/>
        <color indexed="8"/>
        <rFont val="Times New Roman"/>
        <family val="1"/>
      </rPr>
      <t xml:space="preserve">  3347        </t>
    </r>
    <r>
      <rPr>
        <sz val="11"/>
        <color indexed="8"/>
        <rFont val="Times New Roman"/>
        <family val="1"/>
      </rPr>
      <t xml:space="preserve"> единиц.</t>
    </r>
  </si>
  <si>
    <t>Поступление от возврата дебиторской задолженности прошлых лет</t>
  </si>
  <si>
    <t>остаток денежных средств на конец года</t>
  </si>
  <si>
    <t>Машино-часы работы автомобилей (Организация и осуществление транспортного обслуживания должностных лиц, органов местного самоуправления и муниципальных учреждения)</t>
  </si>
  <si>
    <t>единица</t>
  </si>
  <si>
    <t>временная нетрудоспособность сотрудников в связи со сложной эпидемиологической обстановкой, 1 должность была временно вакантна</t>
  </si>
  <si>
    <t>Количество спасателей, прошедших профессиональную подготовку для выполнения работ по обеспечению безопасности населения (Защита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объектах))</t>
  </si>
  <si>
    <t>человек</t>
  </si>
  <si>
    <t>Время реагирования на на вызов в соответствии с утвержденным нормативом (время выезда группы спасателей на выполнение работ из места постоянной дислокации) (Защита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объектах))</t>
  </si>
  <si>
    <t>минута</t>
  </si>
  <si>
    <t>Количество единиц техники, готовой к выполнению работ (Защита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объектах))</t>
  </si>
  <si>
    <t>штука</t>
  </si>
  <si>
    <t>Количество времени обеспечения готовности учреждения к реагированию на ЧС (Защита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объектах))</t>
  </si>
  <si>
    <t>человеко-час</t>
  </si>
  <si>
    <t>Количество суток (Обеспечение безопасности населения на водных объектах)</t>
  </si>
  <si>
    <t>сутки, дни</t>
  </si>
  <si>
    <t>Количество услуг (Обеспечение безопасности населения на водных объектах)</t>
  </si>
  <si>
    <t>уменьшение количества ЧС на водных объектах</t>
  </si>
  <si>
    <t>Количество принятых сообщений (Защита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объектах))</t>
  </si>
  <si>
    <t>уменьшение количества обращений</t>
  </si>
  <si>
    <t>Количество суток (Защита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объектах))</t>
  </si>
  <si>
    <t>Количество обслуживаемых (эксплуатируемых) объектов (Содержание (эксплуатация) имущества, находящегося в государственной (муниципальной) собственности)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</si>
  <si>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</si>
  <si>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</si>
  <si>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 бюджета  района на указанные цели, рублей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</si>
  <si>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</si>
  <si>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</si>
  <si>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Руководитель автономного учреждения (уполномоченное  лицо)</t>
  </si>
  <si>
    <t>С.Я. Кузьминская</t>
  </si>
  <si>
    <t xml:space="preserve">Главный бухгалтер автономного учреждения </t>
  </si>
  <si>
    <t>Л.А. Рычкова</t>
  </si>
  <si>
    <t>Руководитель администрации   Тотемского муниципального района</t>
  </si>
  <si>
    <t>С.С. Семенов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</si>
</sst>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%"/>
    <numFmt numFmtId="167" formatCode="0.00"/>
    <numFmt numFmtId="168" formatCode="General"/>
    <numFmt numFmtId="169" formatCode="dd/mm/yyyy"/>
    <numFmt numFmtId="170" formatCode="#,##0.00"/>
    <numFmt numFmtId="171" formatCode="0.00%"/>
    <numFmt numFmtId="172" formatCode="#,##0.00\ _₽"/>
    <numFmt numFmtId="173" formatCode="#,##0.0"/>
    <numFmt numFmtId="174" formatCode="#,##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vertical="top" wrapText="1"/>
    </xf>
    <xf numFmtId="164" fontId="6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top" wrapText="1"/>
    </xf>
    <xf numFmtId="164" fontId="7" fillId="0" borderId="0" xfId="0" applyFont="1" applyAlignment="1">
      <alignment vertical="top" wrapText="1"/>
    </xf>
    <xf numFmtId="164" fontId="9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5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6" fillId="0" borderId="0" xfId="0" applyFont="1" applyAlignment="1">
      <alignment vertical="top" wrapText="1"/>
    </xf>
    <xf numFmtId="164" fontId="6" fillId="0" borderId="0" xfId="0" applyFont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left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4" fontId="10" fillId="2" borderId="0" xfId="0" applyFont="1" applyFill="1" applyBorder="1" applyAlignment="1">
      <alignment horizontal="center" vertical="top" wrapText="1"/>
    </xf>
    <xf numFmtId="164" fontId="10" fillId="2" borderId="0" xfId="0" applyFont="1" applyFill="1" applyAlignment="1">
      <alignment vertical="top" wrapText="1"/>
    </xf>
    <xf numFmtId="164" fontId="10" fillId="2" borderId="0" xfId="0" applyFont="1" applyFill="1" applyAlignment="1">
      <alignment horizontal="center" vertical="top" wrapText="1"/>
    </xf>
    <xf numFmtId="164" fontId="2" fillId="0" borderId="4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vertical="center" wrapText="1"/>
    </xf>
    <xf numFmtId="164" fontId="2" fillId="0" borderId="0" xfId="0" applyFont="1" applyAlignment="1">
      <alignment vertical="center"/>
    </xf>
    <xf numFmtId="164" fontId="6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3" xfId="0" applyFont="1" applyFill="1" applyBorder="1" applyAlignment="1">
      <alignment vertical="top" wrapText="1"/>
    </xf>
    <xf numFmtId="164" fontId="10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Alignment="1">
      <alignment vertical="top" wrapTex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justify" vertical="top" wrapText="1"/>
    </xf>
    <xf numFmtId="164" fontId="2" fillId="0" borderId="3" xfId="0" applyFont="1" applyBorder="1" applyAlignment="1">
      <alignment/>
    </xf>
    <xf numFmtId="164" fontId="3" fillId="0" borderId="0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2" fillId="0" borderId="4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center" vertical="top" wrapText="1"/>
    </xf>
    <xf numFmtId="164" fontId="6" fillId="0" borderId="0" xfId="0" applyFont="1" applyFill="1" applyBorder="1" applyAlignment="1">
      <alignment horizontal="center" vertical="top" wrapText="1"/>
    </xf>
    <xf numFmtId="164" fontId="6" fillId="2" borderId="0" xfId="0" applyFont="1" applyFill="1" applyAlignment="1">
      <alignment vertical="top" wrapText="1"/>
    </xf>
    <xf numFmtId="164" fontId="2" fillId="0" borderId="6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top" wrapText="1"/>
    </xf>
    <xf numFmtId="164" fontId="2" fillId="0" borderId="8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wrapText="1"/>
    </xf>
    <xf numFmtId="164" fontId="2" fillId="0" borderId="3" xfId="0" applyFont="1" applyBorder="1" applyAlignment="1">
      <alignment vertical="top"/>
    </xf>
    <xf numFmtId="164" fontId="2" fillId="0" borderId="0" xfId="0" applyFont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10" fillId="0" borderId="0" xfId="0" applyFont="1" applyBorder="1" applyAlignment="1">
      <alignment vertical="top" wrapText="1"/>
    </xf>
    <xf numFmtId="164" fontId="10" fillId="0" borderId="0" xfId="0" applyFont="1" applyAlignment="1">
      <alignment vertical="top" wrapText="1"/>
    </xf>
    <xf numFmtId="164" fontId="2" fillId="0" borderId="3" xfId="0" applyFont="1" applyBorder="1" applyAlignment="1">
      <alignment horizontal="left" wrapText="1"/>
    </xf>
    <xf numFmtId="167" fontId="2" fillId="0" borderId="3" xfId="0" applyNumberFormat="1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right"/>
    </xf>
    <xf numFmtId="164" fontId="6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Font="1" applyFill="1" applyAlignment="1">
      <alignment vertical="top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left" vertical="top" wrapText="1"/>
    </xf>
    <xf numFmtId="167" fontId="2" fillId="0" borderId="3" xfId="0" applyNumberFormat="1" applyFont="1" applyFill="1" applyBorder="1" applyAlignment="1">
      <alignment horizontal="left" vertical="top" wrapText="1"/>
    </xf>
    <xf numFmtId="164" fontId="2" fillId="0" borderId="3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 vertical="top" wrapText="1"/>
    </xf>
    <xf numFmtId="169" fontId="2" fillId="0" borderId="8" xfId="0" applyNumberFormat="1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 wrapText="1"/>
    </xf>
    <xf numFmtId="167" fontId="2" fillId="2" borderId="3" xfId="0" applyNumberFormat="1" applyFont="1" applyFill="1" applyBorder="1" applyAlignment="1">
      <alignment horizontal="center"/>
    </xf>
    <xf numFmtId="170" fontId="2" fillId="0" borderId="3" xfId="0" applyNumberFormat="1" applyFont="1" applyBorder="1" applyAlignment="1">
      <alignment horizontal="center" vertical="top" wrapText="1"/>
    </xf>
    <xf numFmtId="171" fontId="2" fillId="0" borderId="3" xfId="0" applyNumberFormat="1" applyFont="1" applyBorder="1" applyAlignment="1">
      <alignment horizontal="center" vertical="top" wrapText="1"/>
    </xf>
    <xf numFmtId="172" fontId="6" fillId="0" borderId="3" xfId="0" applyNumberFormat="1" applyFont="1" applyBorder="1" applyAlignment="1">
      <alignment horizontal="center" vertical="top" wrapText="1"/>
    </xf>
    <xf numFmtId="167" fontId="6" fillId="0" borderId="3" xfId="0" applyNumberFormat="1" applyFont="1" applyFill="1" applyBorder="1" applyAlignment="1">
      <alignment horizontal="center" vertical="top" wrapText="1"/>
    </xf>
    <xf numFmtId="172" fontId="2" fillId="0" borderId="3" xfId="0" applyNumberFormat="1" applyFont="1" applyBorder="1" applyAlignment="1">
      <alignment horizontal="center" vertical="top" wrapText="1"/>
    </xf>
    <xf numFmtId="164" fontId="6" fillId="0" borderId="3" xfId="0" applyFont="1" applyBorder="1" applyAlignment="1">
      <alignment horizontal="left" vertical="top" wrapText="1"/>
    </xf>
    <xf numFmtId="167" fontId="6" fillId="0" borderId="3" xfId="0" applyNumberFormat="1" applyFont="1" applyFill="1" applyBorder="1" applyAlignment="1">
      <alignment horizontal="left" vertical="center" wrapText="1"/>
    </xf>
    <xf numFmtId="164" fontId="2" fillId="2" borderId="4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vertical="top" wrapText="1"/>
    </xf>
    <xf numFmtId="164" fontId="3" fillId="0" borderId="3" xfId="0" applyFont="1" applyBorder="1" applyAlignment="1">
      <alignment horizontal="left" vertical="top" wrapText="1"/>
    </xf>
    <xf numFmtId="167" fontId="2" fillId="2" borderId="3" xfId="0" applyNumberFormat="1" applyFont="1" applyFill="1" applyBorder="1" applyAlignment="1">
      <alignment/>
    </xf>
    <xf numFmtId="164" fontId="3" fillId="2" borderId="3" xfId="0" applyFont="1" applyFill="1" applyBorder="1" applyAlignment="1">
      <alignment horizontal="left" vertical="top" wrapText="1"/>
    </xf>
    <xf numFmtId="167" fontId="2" fillId="2" borderId="3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horizontal="left" vertical="top" wrapText="1"/>
    </xf>
    <xf numFmtId="164" fontId="2" fillId="2" borderId="3" xfId="0" applyFont="1" applyFill="1" applyBorder="1" applyAlignment="1">
      <alignment vertical="top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top" wrapText="1"/>
    </xf>
    <xf numFmtId="164" fontId="2" fillId="2" borderId="3" xfId="0" applyFont="1" applyFill="1" applyBorder="1" applyAlignment="1">
      <alignment horizontal="center" vertical="top" wrapText="1"/>
    </xf>
    <xf numFmtId="167" fontId="6" fillId="0" borderId="3" xfId="0" applyNumberFormat="1" applyFont="1" applyBorder="1" applyAlignment="1">
      <alignment horizontal="center" vertical="top" wrapText="1"/>
    </xf>
    <xf numFmtId="172" fontId="2" fillId="0" borderId="3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 vertical="top" wrapText="1"/>
    </xf>
    <xf numFmtId="172" fontId="2" fillId="0" borderId="5" xfId="0" applyNumberFormat="1" applyFont="1" applyBorder="1" applyAlignment="1">
      <alignment horizontal="center" vertical="top" wrapText="1"/>
    </xf>
    <xf numFmtId="172" fontId="2" fillId="0" borderId="8" xfId="0" applyNumberFormat="1" applyFont="1" applyBorder="1" applyAlignment="1">
      <alignment horizontal="center" vertical="top" wrapText="1"/>
    </xf>
    <xf numFmtId="172" fontId="2" fillId="0" borderId="3" xfId="0" applyNumberFormat="1" applyFont="1" applyBorder="1" applyAlignment="1">
      <alignment horizontal="center" wrapText="1"/>
    </xf>
    <xf numFmtId="172" fontId="6" fillId="0" borderId="3" xfId="0" applyNumberFormat="1" applyFont="1" applyBorder="1" applyAlignment="1">
      <alignment horizontal="center" wrapText="1"/>
    </xf>
    <xf numFmtId="172" fontId="2" fillId="0" borderId="3" xfId="0" applyNumberFormat="1" applyFont="1" applyBorder="1" applyAlignment="1">
      <alignment horizontal="center" vertical="center" wrapText="1"/>
    </xf>
    <xf numFmtId="172" fontId="6" fillId="0" borderId="3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vertical="top" wrapText="1"/>
    </xf>
    <xf numFmtId="164" fontId="2" fillId="0" borderId="7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 horizontal="center" wrapText="1"/>
    </xf>
    <xf numFmtId="164" fontId="2" fillId="0" borderId="8" xfId="0" applyFont="1" applyFill="1" applyBorder="1" applyAlignment="1">
      <alignment horizontal="center" wrapText="1"/>
    </xf>
    <xf numFmtId="172" fontId="2" fillId="0" borderId="3" xfId="0" applyNumberFormat="1" applyFont="1" applyFill="1" applyBorder="1" applyAlignment="1">
      <alignment horizontal="center" wrapText="1"/>
    </xf>
    <xf numFmtId="173" fontId="2" fillId="0" borderId="3" xfId="0" applyNumberFormat="1" applyFont="1" applyFill="1" applyBorder="1" applyAlignment="1">
      <alignment horizontal="center" wrapText="1"/>
    </xf>
    <xf numFmtId="173" fontId="11" fillId="0" borderId="3" xfId="0" applyNumberFormat="1" applyFont="1" applyFill="1" applyBorder="1" applyAlignment="1">
      <alignment horizontal="center" wrapText="1"/>
    </xf>
    <xf numFmtId="174" fontId="11" fillId="0" borderId="3" xfId="0" applyNumberFormat="1" applyFont="1" applyFill="1" applyBorder="1" applyAlignment="1">
      <alignment horizontal="center" wrapText="1"/>
    </xf>
    <xf numFmtId="164" fontId="2" fillId="0" borderId="0" xfId="0" applyFont="1" applyFill="1" applyAlignment="1">
      <alignment/>
    </xf>
    <xf numFmtId="164" fontId="2" fillId="0" borderId="3" xfId="0" applyNumberFormat="1" applyFont="1" applyFill="1" applyBorder="1" applyAlignment="1">
      <alignment horizontal="center" wrapText="1"/>
    </xf>
    <xf numFmtId="170" fontId="2" fillId="0" borderId="3" xfId="0" applyNumberFormat="1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view="pageBreakPreview" zoomScale="90" zoomScaleNormal="90" zoomScaleSheetLayoutView="90" workbookViewId="0" topLeftCell="A13">
      <selection activeCell="M140" sqref="M140"/>
    </sheetView>
  </sheetViews>
  <sheetFormatPr defaultColWidth="9.140625" defaultRowHeight="15"/>
  <cols>
    <col min="1" max="3" width="9.140625" style="1" customWidth="1"/>
    <col min="4" max="4" width="7.8515625" style="1" customWidth="1"/>
    <col min="5" max="5" width="6.8515625" style="1" customWidth="1"/>
    <col min="6" max="6" width="8.421875" style="1" customWidth="1"/>
    <col min="7" max="7" width="10.57421875" style="1" customWidth="1"/>
    <col min="8" max="8" width="6.421875" style="1" customWidth="1"/>
    <col min="9" max="9" width="14.28125" style="1" customWidth="1"/>
    <col min="10" max="10" width="15.140625" style="1" customWidth="1"/>
    <col min="11" max="11" width="11.7109375" style="1" customWidth="1"/>
    <col min="12" max="12" width="13.8515625" style="1" customWidth="1"/>
    <col min="13" max="13" width="21.28125" style="1" customWidth="1"/>
    <col min="14" max="16384" width="9.140625" style="1" customWidth="1"/>
  </cols>
  <sheetData>
    <row r="1" spans="1:13" ht="15.75">
      <c r="A1" s="2"/>
      <c r="J1" s="3" t="s">
        <v>0</v>
      </c>
      <c r="K1" s="3"/>
      <c r="L1" s="3"/>
      <c r="M1" s="3"/>
    </row>
    <row r="2" spans="1:13" ht="27" customHeight="1">
      <c r="A2" s="4"/>
      <c r="J2" s="5"/>
      <c r="K2" s="5"/>
      <c r="L2" s="5"/>
      <c r="M2" s="5"/>
    </row>
    <row r="3" ht="9.75" customHeight="1">
      <c r="A3" s="2"/>
    </row>
    <row r="4" ht="7.5" customHeight="1">
      <c r="A4" s="2"/>
    </row>
    <row r="5" spans="1:14" ht="15" customHeight="1" hidden="1">
      <c r="A5" s="6"/>
      <c r="B5" s="6"/>
      <c r="C5" s="6"/>
      <c r="D5" s="6"/>
      <c r="E5" s="6"/>
      <c r="F5" s="7"/>
      <c r="G5" s="8"/>
      <c r="H5" s="8"/>
      <c r="I5" s="8"/>
      <c r="J5" s="8"/>
      <c r="K5" s="8"/>
      <c r="L5" s="8"/>
      <c r="M5" s="8"/>
      <c r="N5" s="8"/>
    </row>
    <row r="6" spans="1:14" ht="15" customHeight="1">
      <c r="A6" s="6"/>
      <c r="B6" s="6"/>
      <c r="C6" s="6"/>
      <c r="D6" s="6"/>
      <c r="E6" s="6"/>
      <c r="F6" s="7"/>
      <c r="H6" s="8"/>
      <c r="I6" s="8"/>
      <c r="J6" s="9" t="s">
        <v>1</v>
      </c>
      <c r="K6" s="9"/>
      <c r="L6" s="9"/>
      <c r="M6" s="9"/>
      <c r="N6" s="8"/>
    </row>
    <row r="7" spans="1:14" ht="18" customHeight="1">
      <c r="A7" s="8"/>
      <c r="B7" s="6"/>
      <c r="C7" s="6"/>
      <c r="D7" s="6"/>
      <c r="E7" s="6"/>
      <c r="F7" s="10"/>
      <c r="G7" s="6"/>
      <c r="H7" s="6"/>
      <c r="I7" s="6"/>
      <c r="J7" s="11" t="s">
        <v>2</v>
      </c>
      <c r="K7" s="11"/>
      <c r="L7" s="11"/>
      <c r="M7" s="11"/>
      <c r="N7" s="6"/>
    </row>
    <row r="8" spans="1:14" ht="15.75" customHeight="1">
      <c r="A8" s="8"/>
      <c r="B8" s="6"/>
      <c r="C8" s="6"/>
      <c r="D8" s="6"/>
      <c r="E8" s="6"/>
      <c r="F8" s="10"/>
      <c r="H8" s="12"/>
      <c r="I8" s="12"/>
      <c r="J8" s="13" t="s">
        <v>3</v>
      </c>
      <c r="K8" s="13"/>
      <c r="L8" s="13"/>
      <c r="M8" s="13"/>
      <c r="N8" s="12"/>
    </row>
    <row r="9" spans="1:14" ht="15.75" customHeight="1">
      <c r="A9" s="8"/>
      <c r="B9" s="6"/>
      <c r="C9" s="6"/>
      <c r="D9" s="6"/>
      <c r="E9" s="6"/>
      <c r="F9" s="10"/>
      <c r="G9" s="6"/>
      <c r="H9" s="6"/>
      <c r="I9" s="6"/>
      <c r="J9" s="11" t="s">
        <v>4</v>
      </c>
      <c r="K9" s="11"/>
      <c r="L9" s="11"/>
      <c r="M9" s="11"/>
      <c r="N9" s="6"/>
    </row>
    <row r="10" spans="1:14" ht="15.75" customHeight="1">
      <c r="A10" s="8"/>
      <c r="B10" s="6"/>
      <c r="C10" s="6"/>
      <c r="D10" s="6"/>
      <c r="E10" s="6"/>
      <c r="F10" s="10"/>
      <c r="H10" s="12"/>
      <c r="I10" s="12"/>
      <c r="J10" s="13" t="s">
        <v>5</v>
      </c>
      <c r="K10" s="13" t="s">
        <v>6</v>
      </c>
      <c r="L10" s="13"/>
      <c r="M10" s="13"/>
      <c r="N10" s="12"/>
    </row>
    <row r="11" spans="1:14" ht="15" customHeight="1">
      <c r="A11" s="8"/>
      <c r="B11" s="6"/>
      <c r="C11" s="6"/>
      <c r="D11" s="6"/>
      <c r="E11" s="6"/>
      <c r="F11" s="10"/>
      <c r="H11" s="14"/>
      <c r="I11" s="14"/>
      <c r="J11" s="7" t="s">
        <v>7</v>
      </c>
      <c r="K11" s="7"/>
      <c r="L11" s="7"/>
      <c r="M11" s="7"/>
      <c r="N11" s="14"/>
    </row>
    <row r="12" spans="1:14" ht="9.75" customHeight="1">
      <c r="A12" s="8"/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</row>
    <row r="13" spans="1:14" ht="18.7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8.75" customHeight="1">
      <c r="A14" s="15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8.75" customHeight="1">
      <c r="A15" s="15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24.75" customHeight="1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6"/>
    </row>
    <row r="17" spans="1:14" ht="15.75" customHeight="1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"/>
    </row>
    <row r="18" spans="1:14" ht="19.5" customHeight="1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6"/>
    </row>
    <row r="19" spans="1:14" ht="15.75" customHeight="1">
      <c r="A19" s="18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"/>
    </row>
    <row r="20" spans="1:14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6"/>
    </row>
    <row r="21" spans="1:14" ht="15" customHeight="1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</row>
    <row r="22" spans="1:14" ht="15">
      <c r="A22" s="20"/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</row>
    <row r="23" spans="1:14" ht="15.75" customHeight="1">
      <c r="A23" s="22" t="s">
        <v>16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8"/>
    </row>
    <row r="24" spans="1:14" ht="15" customHeight="1">
      <c r="A24" s="23" t="s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8"/>
    </row>
    <row r="25" spans="1:14" ht="15" customHeight="1">
      <c r="A25" s="23" t="s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8"/>
    </row>
    <row r="26" spans="1:14" ht="15" customHeight="1">
      <c r="A26" s="22" t="s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8"/>
    </row>
    <row r="27" spans="1:14" ht="10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3" ht="24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 t="s">
        <v>21</v>
      </c>
      <c r="K28" s="24"/>
      <c r="L28" s="24"/>
      <c r="M28" s="24"/>
    </row>
    <row r="29" spans="1:13" ht="65.25" customHeight="1">
      <c r="A29" s="25" t="s">
        <v>22</v>
      </c>
      <c r="B29" s="25"/>
      <c r="C29" s="25"/>
      <c r="D29" s="25"/>
      <c r="E29" s="25"/>
      <c r="F29" s="25"/>
      <c r="G29" s="25"/>
      <c r="H29" s="25"/>
      <c r="I29" s="25"/>
      <c r="J29" s="26" t="s">
        <v>23</v>
      </c>
      <c r="K29" s="26"/>
      <c r="L29" s="26"/>
      <c r="M29" s="26"/>
    </row>
    <row r="30" spans="1:13" ht="30" customHeight="1">
      <c r="A30" s="25" t="s">
        <v>24</v>
      </c>
      <c r="B30" s="25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26"/>
    </row>
    <row r="31" spans="1:13" ht="15.75" customHeight="1">
      <c r="A31" s="25" t="s">
        <v>25</v>
      </c>
      <c r="B31" s="25"/>
      <c r="C31" s="25"/>
      <c r="D31" s="25"/>
      <c r="E31" s="25"/>
      <c r="F31" s="25"/>
      <c r="G31" s="25"/>
      <c r="H31" s="25"/>
      <c r="I31" s="25"/>
      <c r="J31" s="26"/>
      <c r="K31" s="26"/>
      <c r="L31" s="26"/>
      <c r="M31" s="26"/>
    </row>
    <row r="32" spans="1:13" ht="61.5" customHeight="1">
      <c r="A32" s="25" t="s">
        <v>26</v>
      </c>
      <c r="B32" s="25"/>
      <c r="C32" s="25"/>
      <c r="D32" s="25"/>
      <c r="E32" s="25"/>
      <c r="F32" s="25"/>
      <c r="G32" s="25"/>
      <c r="H32" s="25"/>
      <c r="I32" s="25"/>
      <c r="J32" s="26"/>
      <c r="K32" s="26"/>
      <c r="L32" s="26"/>
      <c r="M32" s="26"/>
    </row>
    <row r="33" spans="1:13" ht="33" customHeight="1">
      <c r="A33" s="25" t="s">
        <v>27</v>
      </c>
      <c r="B33" s="25"/>
      <c r="C33" s="25"/>
      <c r="D33" s="25"/>
      <c r="E33" s="25"/>
      <c r="F33" s="25"/>
      <c r="G33" s="25"/>
      <c r="H33" s="25"/>
      <c r="I33" s="25"/>
      <c r="J33" s="26"/>
      <c r="K33" s="26"/>
      <c r="L33" s="26"/>
      <c r="M33" s="26"/>
    </row>
    <row r="34" spans="1:13" ht="32.25" customHeight="1">
      <c r="A34" s="25" t="s">
        <v>28</v>
      </c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</row>
    <row r="35" spans="1:13" ht="62.25" customHeight="1">
      <c r="A35" s="25" t="s">
        <v>29</v>
      </c>
      <c r="B35" s="25"/>
      <c r="C35" s="25"/>
      <c r="D35" s="25"/>
      <c r="E35" s="25"/>
      <c r="F35" s="25"/>
      <c r="G35" s="25"/>
      <c r="H35" s="25"/>
      <c r="I35" s="25"/>
      <c r="J35" s="26"/>
      <c r="K35" s="26"/>
      <c r="L35" s="26"/>
      <c r="M35" s="26"/>
    </row>
    <row r="36" spans="1:13" ht="31.5" customHeight="1">
      <c r="A36" s="25" t="s">
        <v>30</v>
      </c>
      <c r="B36" s="25"/>
      <c r="C36" s="25"/>
      <c r="D36" s="25"/>
      <c r="E36" s="25"/>
      <c r="F36" s="25"/>
      <c r="G36" s="25"/>
      <c r="H36" s="25"/>
      <c r="I36" s="25"/>
      <c r="J36" s="26"/>
      <c r="K36" s="26"/>
      <c r="L36" s="26"/>
      <c r="M36" s="26"/>
    </row>
    <row r="37" spans="1:13" ht="46.5" customHeight="1">
      <c r="A37" s="25" t="s">
        <v>31</v>
      </c>
      <c r="B37" s="25"/>
      <c r="C37" s="25"/>
      <c r="D37" s="25"/>
      <c r="E37" s="25"/>
      <c r="F37" s="25"/>
      <c r="G37" s="25"/>
      <c r="H37" s="25"/>
      <c r="I37" s="25"/>
      <c r="J37" s="26"/>
      <c r="K37" s="26"/>
      <c r="L37" s="26"/>
      <c r="M37" s="26"/>
    </row>
    <row r="38" spans="1:13" ht="15.75" customHeight="1">
      <c r="A38" s="25" t="s">
        <v>32</v>
      </c>
      <c r="B38" s="25"/>
      <c r="C38" s="25"/>
      <c r="D38" s="25"/>
      <c r="E38" s="25"/>
      <c r="F38" s="25"/>
      <c r="G38" s="25"/>
      <c r="H38" s="25"/>
      <c r="I38" s="25"/>
      <c r="J38" s="26"/>
      <c r="K38" s="26"/>
      <c r="L38" s="26"/>
      <c r="M38" s="26"/>
    </row>
    <row r="39" spans="1:13" ht="15.75" customHeight="1">
      <c r="A39" s="25" t="s">
        <v>33</v>
      </c>
      <c r="B39" s="25"/>
      <c r="C39" s="25"/>
      <c r="D39" s="25"/>
      <c r="E39" s="25"/>
      <c r="F39" s="25"/>
      <c r="G39" s="25"/>
      <c r="H39" s="25"/>
      <c r="I39" s="25"/>
      <c r="J39" s="26"/>
      <c r="K39" s="26"/>
      <c r="L39" s="26"/>
      <c r="M39" s="26"/>
    </row>
    <row r="40" spans="1:13" ht="15.75" customHeight="1">
      <c r="A40" s="25" t="s">
        <v>34</v>
      </c>
      <c r="B40" s="25"/>
      <c r="C40" s="25"/>
      <c r="D40" s="25"/>
      <c r="E40" s="25"/>
      <c r="F40" s="25"/>
      <c r="G40" s="25"/>
      <c r="H40" s="25"/>
      <c r="I40" s="25"/>
      <c r="J40" s="26"/>
      <c r="K40" s="26"/>
      <c r="L40" s="26"/>
      <c r="M40" s="26"/>
    </row>
    <row r="41" spans="1:14" ht="9" customHeight="1">
      <c r="A41" s="8"/>
      <c r="B41" s="8"/>
      <c r="C41" s="8"/>
      <c r="D41" s="8"/>
      <c r="E41" s="8"/>
      <c r="F41" s="8"/>
      <c r="G41" s="8"/>
      <c r="H41" s="8"/>
      <c r="I41" s="8"/>
      <c r="J41" s="7"/>
      <c r="K41" s="7"/>
      <c r="L41" s="7"/>
      <c r="M41" s="7"/>
      <c r="N41" s="8"/>
    </row>
    <row r="42" spans="1:14" ht="15" customHeight="1">
      <c r="A42" s="22" t="s">
        <v>35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8"/>
    </row>
    <row r="43" spans="1:14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3" ht="36.75" customHeight="1">
      <c r="A44" s="24" t="s">
        <v>36</v>
      </c>
      <c r="B44" s="24"/>
      <c r="C44" s="24"/>
      <c r="D44" s="24"/>
      <c r="E44" s="24"/>
      <c r="F44" s="24"/>
      <c r="G44" s="24"/>
      <c r="H44" s="24"/>
      <c r="I44" s="24"/>
      <c r="J44" s="24" t="s">
        <v>37</v>
      </c>
      <c r="K44" s="24"/>
      <c r="L44" s="24" t="s">
        <v>38</v>
      </c>
      <c r="M44" s="24"/>
    </row>
    <row r="45" spans="1:13" ht="105.75" customHeight="1">
      <c r="A45" s="27" t="s">
        <v>39</v>
      </c>
      <c r="B45" s="27"/>
      <c r="C45" s="27"/>
      <c r="D45" s="27"/>
      <c r="E45" s="27"/>
      <c r="F45" s="27"/>
      <c r="G45" s="27"/>
      <c r="H45" s="27"/>
      <c r="I45" s="27"/>
      <c r="J45" s="28" t="s">
        <v>40</v>
      </c>
      <c r="K45" s="28"/>
      <c r="L45" s="29"/>
      <c r="M45" s="29"/>
    </row>
    <row r="46" spans="1:13" ht="15.75" customHeight="1">
      <c r="A46" s="27" t="s">
        <v>41</v>
      </c>
      <c r="B46" s="27"/>
      <c r="C46" s="27"/>
      <c r="D46" s="27"/>
      <c r="E46" s="27"/>
      <c r="F46" s="27"/>
      <c r="G46" s="27"/>
      <c r="H46" s="27"/>
      <c r="I46" s="27"/>
      <c r="J46" s="29" t="s">
        <v>42</v>
      </c>
      <c r="K46" s="29"/>
      <c r="L46" s="29"/>
      <c r="M46" s="29"/>
    </row>
    <row r="47" spans="1:13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9"/>
      <c r="K47" s="29"/>
      <c r="L47" s="29"/>
      <c r="M47" s="29"/>
    </row>
    <row r="48" spans="1:14" ht="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 customHeight="1">
      <c r="A49" s="22" t="s">
        <v>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8"/>
    </row>
    <row r="50" spans="1:14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3" ht="19.5" customHeight="1">
      <c r="A51" s="27" t="s">
        <v>44</v>
      </c>
      <c r="B51" s="27"/>
      <c r="C51" s="27"/>
      <c r="D51" s="27"/>
      <c r="E51" s="27"/>
      <c r="F51" s="27"/>
      <c r="G51" s="27"/>
      <c r="H51" s="27"/>
      <c r="I51" s="27"/>
      <c r="J51" s="29">
        <v>28.75</v>
      </c>
      <c r="K51" s="29"/>
      <c r="L51" s="29"/>
      <c r="M51" s="29"/>
    </row>
    <row r="52" spans="1:13" ht="34.5" customHeight="1">
      <c r="A52" s="27" t="s">
        <v>45</v>
      </c>
      <c r="B52" s="27"/>
      <c r="C52" s="27"/>
      <c r="D52" s="27"/>
      <c r="E52" s="27"/>
      <c r="F52" s="27"/>
      <c r="G52" s="27"/>
      <c r="H52" s="27"/>
      <c r="I52" s="27"/>
      <c r="J52" s="30">
        <v>0.24</v>
      </c>
      <c r="K52" s="30"/>
      <c r="L52" s="30"/>
      <c r="M52" s="30"/>
    </row>
    <row r="53" spans="1:13" ht="31.5" customHeight="1">
      <c r="A53" s="27" t="s">
        <v>46</v>
      </c>
      <c r="B53" s="27"/>
      <c r="C53" s="27"/>
      <c r="D53" s="27"/>
      <c r="E53" s="27"/>
      <c r="F53" s="27"/>
      <c r="G53" s="27"/>
      <c r="H53" s="27"/>
      <c r="I53" s="27"/>
      <c r="J53" s="30">
        <v>0.76</v>
      </c>
      <c r="K53" s="30"/>
      <c r="L53" s="30"/>
      <c r="M53" s="30"/>
    </row>
    <row r="54" spans="1:13" ht="20.25" customHeight="1">
      <c r="A54" s="27" t="s">
        <v>47</v>
      </c>
      <c r="B54" s="27"/>
      <c r="C54" s="27"/>
      <c r="D54" s="27"/>
      <c r="E54" s="27"/>
      <c r="F54" s="27"/>
      <c r="G54" s="27"/>
      <c r="H54" s="27"/>
      <c r="I54" s="27"/>
      <c r="J54" s="29">
        <v>28.75</v>
      </c>
      <c r="K54" s="29"/>
      <c r="L54" s="29"/>
      <c r="M54" s="29"/>
    </row>
    <row r="55" spans="1:13" ht="35.25" customHeight="1">
      <c r="A55" s="27" t="s">
        <v>48</v>
      </c>
      <c r="B55" s="27"/>
      <c r="C55" s="27"/>
      <c r="D55" s="27"/>
      <c r="E55" s="27"/>
      <c r="F55" s="27"/>
      <c r="G55" s="27"/>
      <c r="H55" s="27"/>
      <c r="I55" s="27"/>
      <c r="J55" s="30">
        <v>0.24</v>
      </c>
      <c r="K55" s="30"/>
      <c r="L55" s="30"/>
      <c r="M55" s="30"/>
    </row>
    <row r="56" spans="1:13" ht="30.75" customHeight="1">
      <c r="A56" s="27" t="s">
        <v>49</v>
      </c>
      <c r="B56" s="27"/>
      <c r="C56" s="27"/>
      <c r="D56" s="27"/>
      <c r="E56" s="27"/>
      <c r="F56" s="27"/>
      <c r="G56" s="27"/>
      <c r="H56" s="27"/>
      <c r="I56" s="27"/>
      <c r="J56" s="30">
        <v>0.76</v>
      </c>
      <c r="K56" s="30"/>
      <c r="L56" s="30"/>
      <c r="M56" s="30"/>
    </row>
    <row r="57" spans="1:13" ht="35.25" customHeight="1">
      <c r="A57" s="27" t="s">
        <v>50</v>
      </c>
      <c r="B57" s="27"/>
      <c r="C57" s="27"/>
      <c r="D57" s="27"/>
      <c r="E57" s="27"/>
      <c r="F57" s="27"/>
      <c r="G57" s="27"/>
      <c r="H57" s="27"/>
      <c r="I57" s="27"/>
      <c r="J57" s="29" t="s">
        <v>51</v>
      </c>
      <c r="K57" s="29"/>
      <c r="L57" s="29"/>
      <c r="M57" s="29"/>
    </row>
    <row r="58" spans="1:13" ht="34.5" customHeight="1">
      <c r="A58" s="27" t="s">
        <v>52</v>
      </c>
      <c r="B58" s="27"/>
      <c r="C58" s="27"/>
      <c r="D58" s="27"/>
      <c r="E58" s="27"/>
      <c r="F58" s="27"/>
      <c r="G58" s="27"/>
      <c r="H58" s="27"/>
      <c r="I58" s="27"/>
      <c r="J58" s="29" t="s">
        <v>51</v>
      </c>
      <c r="K58" s="29"/>
      <c r="L58" s="29"/>
      <c r="M58" s="29"/>
    </row>
    <row r="59" spans="1:13" ht="30" customHeight="1">
      <c r="A59" s="27" t="s">
        <v>53</v>
      </c>
      <c r="B59" s="27"/>
      <c r="C59" s="27"/>
      <c r="D59" s="27"/>
      <c r="E59" s="27"/>
      <c r="F59" s="27"/>
      <c r="G59" s="27"/>
      <c r="H59" s="27"/>
      <c r="I59" s="27"/>
      <c r="J59" s="29">
        <v>12367</v>
      </c>
      <c r="K59" s="29"/>
      <c r="L59" s="29"/>
      <c r="M59" s="29"/>
    </row>
    <row r="60" spans="1:14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.75" customHeight="1">
      <c r="A61" s="9" t="s">
        <v>54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0"/>
    </row>
    <row r="62" spans="1:14" ht="21" customHeight="1">
      <c r="A62" s="31" t="s">
        <v>55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0"/>
    </row>
    <row r="63" spans="1:14" ht="66.75" customHeight="1">
      <c r="A63" s="24" t="s">
        <v>56</v>
      </c>
      <c r="B63" s="24"/>
      <c r="C63" s="24"/>
      <c r="D63" s="24"/>
      <c r="E63" s="24"/>
      <c r="F63" s="24"/>
      <c r="G63" s="24"/>
      <c r="H63" s="24"/>
      <c r="I63" s="24"/>
      <c r="J63" s="24"/>
      <c r="K63" s="24" t="s">
        <v>57</v>
      </c>
      <c r="L63" s="24" t="s">
        <v>58</v>
      </c>
      <c r="M63" s="24" t="s">
        <v>59</v>
      </c>
      <c r="N63" s="20"/>
    </row>
    <row r="64" spans="1:14" ht="15.75" customHeight="1">
      <c r="A64" s="27" t="s">
        <v>60</v>
      </c>
      <c r="B64" s="27"/>
      <c r="C64" s="27"/>
      <c r="D64" s="27"/>
      <c r="E64" s="27"/>
      <c r="F64" s="27"/>
      <c r="G64" s="27"/>
      <c r="H64" s="27"/>
      <c r="I64" s="27"/>
      <c r="J64" s="27"/>
      <c r="K64" s="32">
        <v>100751550.91</v>
      </c>
      <c r="L64" s="32">
        <v>100821730.91</v>
      </c>
      <c r="M64" s="33" t="s">
        <v>61</v>
      </c>
      <c r="N64" s="20"/>
    </row>
    <row r="65" spans="1:14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</row>
    <row r="66" spans="1:14" ht="31.5" customHeight="1">
      <c r="A66" s="9" t="s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20"/>
    </row>
    <row r="67" spans="1:14" ht="6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7.25" customHeight="1">
      <c r="A68" s="34" t="s">
        <v>63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spans="1:14" ht="6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5"/>
    </row>
    <row r="70" spans="1:14" ht="15.75" customHeight="1">
      <c r="A70" s="37" t="s">
        <v>64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</row>
    <row r="71" spans="1:14" s="40" customFormat="1" ht="69.75" customHeight="1">
      <c r="A71" s="24" t="s">
        <v>56</v>
      </c>
      <c r="B71" s="24"/>
      <c r="C71" s="24"/>
      <c r="D71" s="24"/>
      <c r="E71" s="24" t="s">
        <v>65</v>
      </c>
      <c r="F71" s="24"/>
      <c r="G71" s="24" t="s">
        <v>66</v>
      </c>
      <c r="H71" s="24"/>
      <c r="I71" s="24" t="s">
        <v>67</v>
      </c>
      <c r="J71" s="24" t="s">
        <v>59</v>
      </c>
      <c r="K71" s="24" t="s">
        <v>68</v>
      </c>
      <c r="L71" s="24"/>
      <c r="M71" s="24"/>
      <c r="N71" s="39"/>
    </row>
    <row r="72" spans="1:14" ht="15.75" customHeight="1">
      <c r="A72" s="41" t="s">
        <v>69</v>
      </c>
      <c r="B72" s="41"/>
      <c r="C72" s="41"/>
      <c r="D72" s="41"/>
      <c r="E72" s="42">
        <f>E85</f>
        <v>41602.34</v>
      </c>
      <c r="F72" s="42"/>
      <c r="G72" s="42">
        <f>3436.56+G85</f>
        <v>31676.56</v>
      </c>
      <c r="H72" s="42"/>
      <c r="I72" s="43"/>
      <c r="J72" s="44" t="s">
        <v>70</v>
      </c>
      <c r="K72" s="43"/>
      <c r="L72" s="43"/>
      <c r="M72" s="43"/>
      <c r="N72" s="38"/>
    </row>
    <row r="73" spans="1:14" ht="15" customHeight="1">
      <c r="A73" s="45" t="s">
        <v>71</v>
      </c>
      <c r="B73" s="45"/>
      <c r="C73" s="45"/>
      <c r="D73" s="45"/>
      <c r="E73" s="42"/>
      <c r="F73" s="42"/>
      <c r="G73" s="42"/>
      <c r="H73" s="42"/>
      <c r="I73" s="43"/>
      <c r="J73" s="44"/>
      <c r="K73" s="43"/>
      <c r="L73" s="43"/>
      <c r="M73" s="43"/>
      <c r="N73" s="38"/>
    </row>
    <row r="74" spans="1:14" ht="45" customHeight="1">
      <c r="A74" s="45" t="s">
        <v>72</v>
      </c>
      <c r="B74" s="45"/>
      <c r="C74" s="45"/>
      <c r="D74" s="45"/>
      <c r="E74" s="42"/>
      <c r="F74" s="42"/>
      <c r="G74" s="46">
        <v>3436.56</v>
      </c>
      <c r="H74" s="46"/>
      <c r="I74" s="43"/>
      <c r="J74" s="44"/>
      <c r="K74" s="43"/>
      <c r="L74" s="43"/>
      <c r="M74" s="43"/>
      <c r="N74" s="38"/>
    </row>
    <row r="75" spans="1:14" ht="16.5" customHeight="1">
      <c r="A75" s="45" t="s">
        <v>73</v>
      </c>
      <c r="B75" s="45"/>
      <c r="C75" s="45"/>
      <c r="D75" s="45"/>
      <c r="E75" s="42"/>
      <c r="F75" s="42"/>
      <c r="G75" s="42"/>
      <c r="H75" s="42"/>
      <c r="I75" s="43"/>
      <c r="J75" s="44"/>
      <c r="K75" s="43"/>
      <c r="L75" s="43"/>
      <c r="M75" s="43"/>
      <c r="N75" s="38"/>
    </row>
    <row r="76" spans="1:14" ht="18.75" customHeight="1">
      <c r="A76" s="45" t="s">
        <v>74</v>
      </c>
      <c r="B76" s="45"/>
      <c r="C76" s="45"/>
      <c r="D76" s="45"/>
      <c r="E76" s="42"/>
      <c r="F76" s="42"/>
      <c r="G76" s="42"/>
      <c r="H76" s="42"/>
      <c r="I76" s="43"/>
      <c r="J76" s="44"/>
      <c r="K76" s="43"/>
      <c r="L76" s="43"/>
      <c r="M76" s="43"/>
      <c r="N76" s="38"/>
    </row>
    <row r="77" spans="1:14" ht="30" customHeight="1">
      <c r="A77" s="45" t="s">
        <v>75</v>
      </c>
      <c r="B77" s="45"/>
      <c r="C77" s="45"/>
      <c r="D77" s="45"/>
      <c r="E77" s="42"/>
      <c r="F77" s="42"/>
      <c r="G77" s="42"/>
      <c r="H77" s="42"/>
      <c r="I77" s="43"/>
      <c r="J77" s="44"/>
      <c r="K77" s="43"/>
      <c r="L77" s="43"/>
      <c r="M77" s="43"/>
      <c r="N77" s="38"/>
    </row>
    <row r="78" spans="1:14" ht="30" customHeight="1">
      <c r="A78" s="45" t="s">
        <v>76</v>
      </c>
      <c r="B78" s="45"/>
      <c r="C78" s="45"/>
      <c r="D78" s="45"/>
      <c r="E78" s="42"/>
      <c r="F78" s="42"/>
      <c r="G78" s="46">
        <v>3436.56</v>
      </c>
      <c r="H78" s="46"/>
      <c r="I78" s="43"/>
      <c r="J78" s="44"/>
      <c r="K78" s="43"/>
      <c r="L78" s="43"/>
      <c r="M78" s="43"/>
      <c r="N78" s="38"/>
    </row>
    <row r="79" spans="1:14" ht="30" customHeight="1">
      <c r="A79" s="45" t="s">
        <v>77</v>
      </c>
      <c r="B79" s="45"/>
      <c r="C79" s="45"/>
      <c r="D79" s="45"/>
      <c r="E79" s="42"/>
      <c r="F79" s="42"/>
      <c r="G79" s="42"/>
      <c r="H79" s="42"/>
      <c r="I79" s="43"/>
      <c r="J79" s="44"/>
      <c r="K79" s="43"/>
      <c r="L79" s="43"/>
      <c r="M79" s="43"/>
      <c r="N79" s="38"/>
    </row>
    <row r="80" spans="1:14" ht="32.25" customHeight="1">
      <c r="A80" s="45" t="s">
        <v>78</v>
      </c>
      <c r="B80" s="45"/>
      <c r="C80" s="45"/>
      <c r="D80" s="45"/>
      <c r="E80" s="42"/>
      <c r="F80" s="42"/>
      <c r="G80" s="42"/>
      <c r="H80" s="42"/>
      <c r="I80" s="43"/>
      <c r="J80" s="44"/>
      <c r="K80" s="43"/>
      <c r="L80" s="43"/>
      <c r="M80" s="43"/>
      <c r="N80" s="38"/>
    </row>
    <row r="81" spans="1:14" ht="30" customHeight="1">
      <c r="A81" s="45" t="s">
        <v>79</v>
      </c>
      <c r="B81" s="45"/>
      <c r="C81" s="45"/>
      <c r="D81" s="45"/>
      <c r="E81" s="42"/>
      <c r="F81" s="42"/>
      <c r="G81" s="42"/>
      <c r="H81" s="42"/>
      <c r="I81" s="43"/>
      <c r="J81" s="44"/>
      <c r="K81" s="43"/>
      <c r="L81" s="43"/>
      <c r="M81" s="43"/>
      <c r="N81" s="38"/>
    </row>
    <row r="82" spans="1:14" ht="45" customHeight="1">
      <c r="A82" s="45" t="s">
        <v>80</v>
      </c>
      <c r="B82" s="45"/>
      <c r="C82" s="45"/>
      <c r="D82" s="45"/>
      <c r="E82" s="42"/>
      <c r="F82" s="42"/>
      <c r="G82" s="42"/>
      <c r="H82" s="42"/>
      <c r="I82" s="43"/>
      <c r="J82" s="44"/>
      <c r="K82" s="43"/>
      <c r="L82" s="43"/>
      <c r="M82" s="43"/>
      <c r="N82" s="38"/>
    </row>
    <row r="83" spans="1:14" ht="30" customHeight="1">
      <c r="A83" s="45" t="s">
        <v>81</v>
      </c>
      <c r="B83" s="45"/>
      <c r="C83" s="45"/>
      <c r="D83" s="45"/>
      <c r="E83" s="42"/>
      <c r="F83" s="42"/>
      <c r="G83" s="42"/>
      <c r="H83" s="42"/>
      <c r="I83" s="43"/>
      <c r="J83" s="44"/>
      <c r="K83" s="43"/>
      <c r="L83" s="43"/>
      <c r="M83" s="43"/>
      <c r="N83" s="38"/>
    </row>
    <row r="84" spans="1:14" ht="30" customHeight="1">
      <c r="A84" s="45" t="s">
        <v>82</v>
      </c>
      <c r="B84" s="45"/>
      <c r="C84" s="45"/>
      <c r="D84" s="45"/>
      <c r="E84" s="42"/>
      <c r="F84" s="42"/>
      <c r="G84" s="42"/>
      <c r="H84" s="42"/>
      <c r="I84" s="43"/>
      <c r="J84" s="44"/>
      <c r="K84" s="43"/>
      <c r="L84" s="43"/>
      <c r="M84" s="43"/>
      <c r="N84" s="38"/>
    </row>
    <row r="85" spans="1:14" ht="46.5" customHeight="1">
      <c r="A85" s="45" t="s">
        <v>83</v>
      </c>
      <c r="B85" s="45"/>
      <c r="C85" s="45"/>
      <c r="D85" s="45"/>
      <c r="E85" s="46">
        <f>E96</f>
        <v>41602.34</v>
      </c>
      <c r="F85" s="46"/>
      <c r="G85" s="46">
        <f>G96</f>
        <v>28240</v>
      </c>
      <c r="H85" s="46"/>
      <c r="I85" s="43"/>
      <c r="J85" s="33" t="s">
        <v>84</v>
      </c>
      <c r="K85" s="43"/>
      <c r="L85" s="43"/>
      <c r="M85" s="43"/>
      <c r="N85" s="38"/>
    </row>
    <row r="86" spans="1:14" ht="16.5" customHeight="1">
      <c r="A86" s="45" t="s">
        <v>73</v>
      </c>
      <c r="B86" s="45"/>
      <c r="C86" s="45"/>
      <c r="D86" s="45"/>
      <c r="E86" s="42"/>
      <c r="F86" s="42"/>
      <c r="G86" s="42"/>
      <c r="H86" s="42"/>
      <c r="I86" s="43"/>
      <c r="J86" s="43"/>
      <c r="K86" s="43"/>
      <c r="L86" s="43"/>
      <c r="M86" s="43"/>
      <c r="N86" s="38"/>
    </row>
    <row r="87" spans="1:14" ht="33" customHeight="1">
      <c r="A87" s="45" t="s">
        <v>85</v>
      </c>
      <c r="B87" s="45"/>
      <c r="C87" s="45"/>
      <c r="D87" s="45"/>
      <c r="E87" s="42"/>
      <c r="F87" s="42"/>
      <c r="G87" s="42"/>
      <c r="H87" s="42"/>
      <c r="I87" s="43"/>
      <c r="J87" s="43"/>
      <c r="K87" s="43"/>
      <c r="L87" s="43"/>
      <c r="M87" s="43"/>
      <c r="N87" s="38"/>
    </row>
    <row r="88" spans="1:14" ht="30" customHeight="1">
      <c r="A88" s="45" t="s">
        <v>86</v>
      </c>
      <c r="B88" s="45"/>
      <c r="C88" s="45"/>
      <c r="D88" s="45"/>
      <c r="E88" s="42"/>
      <c r="F88" s="42"/>
      <c r="G88" s="42"/>
      <c r="H88" s="42"/>
      <c r="I88" s="43"/>
      <c r="J88" s="43"/>
      <c r="K88" s="43"/>
      <c r="L88" s="43"/>
      <c r="M88" s="43"/>
      <c r="N88" s="38"/>
    </row>
    <row r="89" spans="1:14" ht="30" customHeight="1">
      <c r="A89" s="45" t="s">
        <v>87</v>
      </c>
      <c r="B89" s="45"/>
      <c r="C89" s="45"/>
      <c r="D89" s="45"/>
      <c r="E89" s="42"/>
      <c r="F89" s="42"/>
      <c r="G89" s="42"/>
      <c r="H89" s="42"/>
      <c r="I89" s="43"/>
      <c r="J89" s="43"/>
      <c r="K89" s="43"/>
      <c r="L89" s="43"/>
      <c r="M89" s="43"/>
      <c r="N89" s="38"/>
    </row>
    <row r="90" spans="1:14" ht="30" customHeight="1">
      <c r="A90" s="45" t="s">
        <v>88</v>
      </c>
      <c r="B90" s="45"/>
      <c r="C90" s="45"/>
      <c r="D90" s="45"/>
      <c r="E90" s="42"/>
      <c r="F90" s="42"/>
      <c r="G90" s="42"/>
      <c r="H90" s="42"/>
      <c r="I90" s="43"/>
      <c r="J90" s="43"/>
      <c r="K90" s="43"/>
      <c r="L90" s="43"/>
      <c r="M90" s="43"/>
      <c r="N90" s="38"/>
    </row>
    <row r="91" spans="1:14" ht="34.5" customHeight="1">
      <c r="A91" s="45" t="s">
        <v>89</v>
      </c>
      <c r="B91" s="45"/>
      <c r="C91" s="45"/>
      <c r="D91" s="45"/>
      <c r="E91" s="42"/>
      <c r="F91" s="42"/>
      <c r="G91" s="42"/>
      <c r="H91" s="42"/>
      <c r="I91" s="43"/>
      <c r="J91" s="43"/>
      <c r="K91" s="43"/>
      <c r="L91" s="43"/>
      <c r="M91" s="43"/>
      <c r="N91" s="38"/>
    </row>
    <row r="92" spans="1:14" ht="33" customHeight="1">
      <c r="A92" s="45" t="s">
        <v>90</v>
      </c>
      <c r="B92" s="45"/>
      <c r="C92" s="45"/>
      <c r="D92" s="45"/>
      <c r="E92" s="42"/>
      <c r="F92" s="42"/>
      <c r="G92" s="42"/>
      <c r="H92" s="42"/>
      <c r="I92" s="43"/>
      <c r="J92" s="43"/>
      <c r="K92" s="43"/>
      <c r="L92" s="43"/>
      <c r="M92" s="43"/>
      <c r="N92" s="38"/>
    </row>
    <row r="93" spans="1:14" ht="47.25" customHeight="1">
      <c r="A93" s="45" t="s">
        <v>91</v>
      </c>
      <c r="B93" s="45"/>
      <c r="C93" s="45"/>
      <c r="D93" s="45"/>
      <c r="E93" s="42"/>
      <c r="F93" s="42"/>
      <c r="G93" s="42"/>
      <c r="H93" s="42"/>
      <c r="I93" s="43"/>
      <c r="J93" s="43"/>
      <c r="K93" s="43"/>
      <c r="L93" s="43"/>
      <c r="M93" s="43"/>
      <c r="N93" s="38"/>
    </row>
    <row r="94" spans="1:14" ht="36.75" customHeight="1">
      <c r="A94" s="45" t="s">
        <v>92</v>
      </c>
      <c r="B94" s="45"/>
      <c r="C94" s="45"/>
      <c r="D94" s="45"/>
      <c r="E94" s="42"/>
      <c r="F94" s="42"/>
      <c r="G94" s="42"/>
      <c r="H94" s="42"/>
      <c r="I94" s="43"/>
      <c r="J94" s="43"/>
      <c r="K94" s="43"/>
      <c r="L94" s="43"/>
      <c r="M94" s="43"/>
      <c r="N94" s="38"/>
    </row>
    <row r="95" spans="1:14" ht="32.25" customHeight="1">
      <c r="A95" s="45" t="s">
        <v>93</v>
      </c>
      <c r="B95" s="45"/>
      <c r="C95" s="45"/>
      <c r="D95" s="45"/>
      <c r="E95" s="46"/>
      <c r="F95" s="46"/>
      <c r="G95" s="46"/>
      <c r="H95" s="46"/>
      <c r="I95" s="43"/>
      <c r="J95" s="43"/>
      <c r="K95" s="43"/>
      <c r="L95" s="43"/>
      <c r="M95" s="43"/>
      <c r="N95" s="38"/>
    </row>
    <row r="96" spans="1:14" ht="15" customHeight="1">
      <c r="A96" s="45" t="s">
        <v>94</v>
      </c>
      <c r="B96" s="45"/>
      <c r="C96" s="45"/>
      <c r="D96" s="45"/>
      <c r="E96" s="46">
        <v>41602.34</v>
      </c>
      <c r="F96" s="46"/>
      <c r="G96" s="46">
        <v>28240</v>
      </c>
      <c r="H96" s="46"/>
      <c r="I96" s="43"/>
      <c r="J96" s="33" t="s">
        <v>84</v>
      </c>
      <c r="K96" s="46" t="s">
        <v>95</v>
      </c>
      <c r="L96" s="46"/>
      <c r="M96" s="46"/>
      <c r="N96" s="38"/>
    </row>
    <row r="97" spans="1:14" ht="48" customHeight="1">
      <c r="A97" s="6"/>
      <c r="B97" s="6"/>
      <c r="C97" s="6"/>
      <c r="D97" s="6"/>
      <c r="E97" s="9"/>
      <c r="F97" s="9"/>
      <c r="G97" s="9"/>
      <c r="H97" s="9"/>
      <c r="I97" s="9"/>
      <c r="J97" s="9"/>
      <c r="K97" s="9"/>
      <c r="L97" s="9"/>
      <c r="M97" s="9"/>
      <c r="N97" s="38"/>
    </row>
    <row r="98" spans="1:14" ht="23.25" customHeight="1">
      <c r="A98" s="37" t="s">
        <v>96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8"/>
    </row>
    <row r="99" spans="1:14" ht="65.25" customHeight="1">
      <c r="A99" s="24" t="s">
        <v>56</v>
      </c>
      <c r="B99" s="24"/>
      <c r="C99" s="24"/>
      <c r="D99" s="24"/>
      <c r="E99" s="24" t="s">
        <v>97</v>
      </c>
      <c r="F99" s="24"/>
      <c r="G99" s="24" t="s">
        <v>98</v>
      </c>
      <c r="H99" s="24"/>
      <c r="I99" s="24" t="s">
        <v>99</v>
      </c>
      <c r="J99" s="24" t="s">
        <v>59</v>
      </c>
      <c r="K99" s="24" t="s">
        <v>100</v>
      </c>
      <c r="L99" s="24"/>
      <c r="M99" s="24"/>
      <c r="N99" s="38"/>
    </row>
    <row r="100" spans="1:14" ht="17.25" customHeight="1">
      <c r="A100" s="41" t="s">
        <v>101</v>
      </c>
      <c r="B100" s="41"/>
      <c r="C100" s="41"/>
      <c r="D100" s="41"/>
      <c r="E100" s="42">
        <f>E102+E117</f>
        <v>467132.9</v>
      </c>
      <c r="F100" s="42"/>
      <c r="G100" s="42">
        <f>G102+G117</f>
        <v>710692.97</v>
      </c>
      <c r="H100" s="42"/>
      <c r="I100" s="43"/>
      <c r="J100" s="44" t="s">
        <v>102</v>
      </c>
      <c r="K100" s="43"/>
      <c r="L100" s="43"/>
      <c r="M100" s="43"/>
      <c r="N100" s="38"/>
    </row>
    <row r="101" spans="1:14" ht="17.25" customHeight="1">
      <c r="A101" s="45" t="s">
        <v>103</v>
      </c>
      <c r="B101" s="45"/>
      <c r="C101" s="45"/>
      <c r="D101" s="45"/>
      <c r="E101" s="42"/>
      <c r="F101" s="42"/>
      <c r="G101" s="42"/>
      <c r="H101" s="42"/>
      <c r="I101" s="43"/>
      <c r="J101" s="43"/>
      <c r="K101" s="43"/>
      <c r="L101" s="43"/>
      <c r="M101" s="43"/>
      <c r="N101" s="6"/>
    </row>
    <row r="102" spans="1:14" ht="32.25" customHeight="1">
      <c r="A102" s="47" t="s">
        <v>104</v>
      </c>
      <c r="B102" s="47"/>
      <c r="C102" s="47"/>
      <c r="D102" s="47"/>
      <c r="E102" s="42">
        <f>E104+E105+E106+E107+E108+E109+E115</f>
        <v>457533.13</v>
      </c>
      <c r="F102" s="42"/>
      <c r="G102" s="42">
        <f>G104+G105+G106+G108+G115</f>
        <v>676923.69</v>
      </c>
      <c r="H102" s="42"/>
      <c r="I102" s="43"/>
      <c r="J102" s="44" t="s">
        <v>105</v>
      </c>
      <c r="K102" s="43"/>
      <c r="L102" s="43"/>
      <c r="M102" s="43"/>
      <c r="N102" s="6"/>
    </row>
    <row r="103" spans="1:14" ht="17.25" customHeight="1">
      <c r="A103" s="45" t="s">
        <v>73</v>
      </c>
      <c r="B103" s="45"/>
      <c r="C103" s="45"/>
      <c r="D103" s="45"/>
      <c r="E103" s="42"/>
      <c r="F103" s="42"/>
      <c r="G103" s="42"/>
      <c r="H103" s="42"/>
      <c r="I103" s="43"/>
      <c r="J103" s="44"/>
      <c r="K103" s="43"/>
      <c r="L103" s="43"/>
      <c r="M103" s="43"/>
      <c r="N103" s="6"/>
    </row>
    <row r="104" spans="1:14" ht="16.5" customHeight="1">
      <c r="A104" s="45" t="s">
        <v>106</v>
      </c>
      <c r="B104" s="45"/>
      <c r="C104" s="45"/>
      <c r="D104" s="45"/>
      <c r="E104" s="46">
        <v>198735.24</v>
      </c>
      <c r="F104" s="46"/>
      <c r="G104" s="46">
        <v>139065.49</v>
      </c>
      <c r="H104" s="46"/>
      <c r="I104" s="43"/>
      <c r="J104" s="33" t="s">
        <v>107</v>
      </c>
      <c r="K104" s="46" t="s">
        <v>108</v>
      </c>
      <c r="L104" s="46"/>
      <c r="M104" s="46"/>
      <c r="N104" s="6"/>
    </row>
    <row r="105" spans="1:14" ht="30" customHeight="1">
      <c r="A105" s="45" t="s">
        <v>109</v>
      </c>
      <c r="B105" s="45"/>
      <c r="C105" s="45"/>
      <c r="D105" s="45"/>
      <c r="E105" s="46">
        <f>95810.57+578.61+8153.15</f>
        <v>104542.33</v>
      </c>
      <c r="F105" s="46"/>
      <c r="G105" s="46">
        <f>71769.75+315.11-3543.42</f>
        <v>68541.44</v>
      </c>
      <c r="H105" s="46"/>
      <c r="I105" s="43"/>
      <c r="J105" s="33" t="s">
        <v>110</v>
      </c>
      <c r="K105" s="46" t="s">
        <v>108</v>
      </c>
      <c r="L105" s="46"/>
      <c r="M105" s="46"/>
      <c r="N105" s="6"/>
    </row>
    <row r="106" spans="1:14" ht="16.5" customHeight="1">
      <c r="A106" s="45" t="s">
        <v>111</v>
      </c>
      <c r="B106" s="45"/>
      <c r="C106" s="45"/>
      <c r="D106" s="45"/>
      <c r="E106" s="46"/>
      <c r="F106" s="46"/>
      <c r="G106" s="46">
        <v>903.26</v>
      </c>
      <c r="H106" s="46"/>
      <c r="I106" s="43"/>
      <c r="J106" s="33"/>
      <c r="K106" s="46" t="s">
        <v>108</v>
      </c>
      <c r="L106" s="46"/>
      <c r="M106" s="46"/>
      <c r="N106" s="6"/>
    </row>
    <row r="107" spans="1:14" ht="16.5" customHeight="1">
      <c r="A107" s="45" t="s">
        <v>112</v>
      </c>
      <c r="B107" s="45"/>
      <c r="C107" s="45"/>
      <c r="D107" s="45"/>
      <c r="E107" s="46"/>
      <c r="F107" s="46"/>
      <c r="G107" s="46"/>
      <c r="H107" s="46"/>
      <c r="I107" s="43"/>
      <c r="J107" s="33"/>
      <c r="K107" s="46" t="s">
        <v>108</v>
      </c>
      <c r="L107" s="46"/>
      <c r="M107" s="46"/>
      <c r="N107" s="6"/>
    </row>
    <row r="108" spans="1:14" ht="16.5" customHeight="1">
      <c r="A108" s="45" t="s">
        <v>113</v>
      </c>
      <c r="B108" s="45"/>
      <c r="C108" s="45"/>
      <c r="D108" s="45"/>
      <c r="E108" s="46">
        <v>104626.2</v>
      </c>
      <c r="F108" s="46"/>
      <c r="G108" s="46">
        <v>3547.5</v>
      </c>
      <c r="H108" s="46"/>
      <c r="I108" s="43"/>
      <c r="J108" s="33" t="s">
        <v>114</v>
      </c>
      <c r="K108" s="46" t="s">
        <v>108</v>
      </c>
      <c r="L108" s="46"/>
      <c r="M108" s="46"/>
      <c r="N108" s="6"/>
    </row>
    <row r="109" spans="1:14" ht="30" customHeight="1">
      <c r="A109" s="45" t="s">
        <v>115</v>
      </c>
      <c r="B109" s="45"/>
      <c r="C109" s="45"/>
      <c r="D109" s="45"/>
      <c r="E109" s="46">
        <v>720.36</v>
      </c>
      <c r="F109" s="46"/>
      <c r="G109" s="46"/>
      <c r="H109" s="46"/>
      <c r="I109" s="43"/>
      <c r="J109" s="33"/>
      <c r="K109" s="46"/>
      <c r="L109" s="46"/>
      <c r="M109" s="46"/>
      <c r="N109" s="6"/>
    </row>
    <row r="110" spans="1:14" ht="19.5" customHeight="1">
      <c r="A110" s="45" t="s">
        <v>116</v>
      </c>
      <c r="B110" s="45"/>
      <c r="C110" s="45"/>
      <c r="D110" s="45"/>
      <c r="E110" s="46"/>
      <c r="F110" s="46"/>
      <c r="G110" s="46"/>
      <c r="H110" s="46"/>
      <c r="I110" s="43"/>
      <c r="J110" s="33"/>
      <c r="K110" s="43"/>
      <c r="L110" s="43"/>
      <c r="M110" s="43"/>
      <c r="N110" s="6"/>
    </row>
    <row r="111" spans="1:14" ht="18.75" customHeight="1">
      <c r="A111" s="45" t="s">
        <v>117</v>
      </c>
      <c r="B111" s="45"/>
      <c r="C111" s="45"/>
      <c r="D111" s="45"/>
      <c r="E111" s="46"/>
      <c r="F111" s="46"/>
      <c r="G111" s="46"/>
      <c r="H111" s="46"/>
      <c r="I111" s="43"/>
      <c r="J111" s="33"/>
      <c r="K111" s="43"/>
      <c r="L111" s="43"/>
      <c r="M111" s="43"/>
      <c r="N111" s="6"/>
    </row>
    <row r="112" spans="1:14" ht="30" customHeight="1">
      <c r="A112" s="45" t="s">
        <v>118</v>
      </c>
      <c r="B112" s="45"/>
      <c r="C112" s="45"/>
      <c r="D112" s="45"/>
      <c r="E112" s="46"/>
      <c r="F112" s="46"/>
      <c r="G112" s="46"/>
      <c r="H112" s="46"/>
      <c r="I112" s="43"/>
      <c r="J112" s="33"/>
      <c r="K112" s="43"/>
      <c r="L112" s="43"/>
      <c r="M112" s="43"/>
      <c r="N112" s="6"/>
    </row>
    <row r="113" spans="1:14" ht="30" customHeight="1">
      <c r="A113" s="45" t="s">
        <v>119</v>
      </c>
      <c r="B113" s="45"/>
      <c r="C113" s="45"/>
      <c r="D113" s="45"/>
      <c r="E113" s="46"/>
      <c r="F113" s="46"/>
      <c r="G113" s="46"/>
      <c r="H113" s="46"/>
      <c r="I113" s="43"/>
      <c r="J113" s="33"/>
      <c r="K113" s="43"/>
      <c r="L113" s="43"/>
      <c r="M113" s="43"/>
      <c r="N113" s="6"/>
    </row>
    <row r="114" spans="1:14" ht="20.25" customHeight="1">
      <c r="A114" s="45" t="s">
        <v>120</v>
      </c>
      <c r="B114" s="45"/>
      <c r="C114" s="45"/>
      <c r="D114" s="45"/>
      <c r="E114" s="46"/>
      <c r="F114" s="46"/>
      <c r="G114" s="46"/>
      <c r="H114" s="46"/>
      <c r="I114" s="43"/>
      <c r="J114" s="33"/>
      <c r="K114" s="43"/>
      <c r="L114" s="43"/>
      <c r="M114" s="43"/>
      <c r="N114" s="6"/>
    </row>
    <row r="115" spans="1:14" ht="16.5" customHeight="1">
      <c r="A115" s="45" t="s">
        <v>121</v>
      </c>
      <c r="B115" s="45"/>
      <c r="C115" s="45"/>
      <c r="D115" s="45"/>
      <c r="E115" s="46">
        <f>7600+41309</f>
        <v>48909</v>
      </c>
      <c r="F115" s="46"/>
      <c r="G115" s="46">
        <f>7600+426517+30749</f>
        <v>464866</v>
      </c>
      <c r="H115" s="46"/>
      <c r="I115" s="43"/>
      <c r="J115" s="33" t="s">
        <v>122</v>
      </c>
      <c r="K115" s="46" t="s">
        <v>108</v>
      </c>
      <c r="L115" s="46"/>
      <c r="M115" s="46"/>
      <c r="N115" s="6"/>
    </row>
    <row r="116" spans="1:14" ht="19.5" customHeight="1">
      <c r="A116" s="45" t="s">
        <v>123</v>
      </c>
      <c r="B116" s="45"/>
      <c r="C116" s="45"/>
      <c r="D116" s="45"/>
      <c r="E116" s="42"/>
      <c r="F116" s="42"/>
      <c r="G116" s="42"/>
      <c r="H116" s="42"/>
      <c r="I116" s="43"/>
      <c r="J116" s="44"/>
      <c r="K116" s="43"/>
      <c r="L116" s="43"/>
      <c r="M116" s="43"/>
      <c r="N116" s="6"/>
    </row>
    <row r="117" spans="1:14" ht="47.25" customHeight="1">
      <c r="A117" s="47" t="s">
        <v>124</v>
      </c>
      <c r="B117" s="47"/>
      <c r="C117" s="47"/>
      <c r="D117" s="47"/>
      <c r="E117" s="42">
        <f>E120+E131</f>
        <v>9599.77</v>
      </c>
      <c r="F117" s="42"/>
      <c r="G117" s="42">
        <f>G120+G131</f>
        <v>33769.28</v>
      </c>
      <c r="H117" s="42"/>
      <c r="I117" s="43"/>
      <c r="J117" s="44" t="s">
        <v>125</v>
      </c>
      <c r="K117" s="43"/>
      <c r="L117" s="43"/>
      <c r="M117" s="43"/>
      <c r="N117" s="6"/>
    </row>
    <row r="118" spans="1:14" ht="16.5" customHeight="1">
      <c r="A118" s="45" t="s">
        <v>73</v>
      </c>
      <c r="B118" s="45"/>
      <c r="C118" s="45"/>
      <c r="D118" s="45"/>
      <c r="E118" s="42"/>
      <c r="F118" s="42"/>
      <c r="G118" s="42"/>
      <c r="H118" s="42"/>
      <c r="I118" s="43"/>
      <c r="J118" s="43"/>
      <c r="K118" s="43"/>
      <c r="L118" s="43"/>
      <c r="M118" s="43"/>
      <c r="N118" s="6"/>
    </row>
    <row r="119" spans="1:14" ht="16.5" customHeight="1">
      <c r="A119" s="45" t="s">
        <v>126</v>
      </c>
      <c r="B119" s="45"/>
      <c r="C119" s="45"/>
      <c r="D119" s="45"/>
      <c r="E119" s="42"/>
      <c r="F119" s="42"/>
      <c r="G119" s="42"/>
      <c r="H119" s="42"/>
      <c r="I119" s="43"/>
      <c r="J119" s="44"/>
      <c r="K119" s="43"/>
      <c r="L119" s="43"/>
      <c r="M119" s="43"/>
      <c r="N119" s="6"/>
    </row>
    <row r="120" spans="1:14" ht="30" customHeight="1">
      <c r="A120" s="45" t="s">
        <v>127</v>
      </c>
      <c r="B120" s="45"/>
      <c r="C120" s="45"/>
      <c r="D120" s="45"/>
      <c r="E120" s="46">
        <v>-2398.33</v>
      </c>
      <c r="F120" s="46"/>
      <c r="G120" s="46">
        <f>1177.67+80.96+10880.45</f>
        <v>12139.080000000002</v>
      </c>
      <c r="H120" s="46"/>
      <c r="I120" s="43"/>
      <c r="J120" s="44"/>
      <c r="K120" s="46" t="s">
        <v>108</v>
      </c>
      <c r="L120" s="46"/>
      <c r="M120" s="46"/>
      <c r="N120" s="6"/>
    </row>
    <row r="121" spans="1:14" ht="17.25" customHeight="1">
      <c r="A121" s="45" t="s">
        <v>128</v>
      </c>
      <c r="B121" s="45"/>
      <c r="C121" s="45"/>
      <c r="D121" s="45"/>
      <c r="E121" s="46"/>
      <c r="F121" s="46"/>
      <c r="G121" s="46"/>
      <c r="H121" s="46"/>
      <c r="I121" s="43"/>
      <c r="J121" s="44"/>
      <c r="K121" s="43"/>
      <c r="L121" s="43"/>
      <c r="M121" s="43"/>
      <c r="N121" s="6"/>
    </row>
    <row r="122" spans="1:14" ht="16.5" customHeight="1">
      <c r="A122" s="45" t="s">
        <v>129</v>
      </c>
      <c r="B122" s="45"/>
      <c r="C122" s="45"/>
      <c r="D122" s="45"/>
      <c r="E122" s="46"/>
      <c r="F122" s="46"/>
      <c r="G122" s="46"/>
      <c r="H122" s="46"/>
      <c r="I122" s="43"/>
      <c r="J122" s="44"/>
      <c r="K122" s="43"/>
      <c r="L122" s="43"/>
      <c r="M122" s="43"/>
      <c r="N122" s="6"/>
    </row>
    <row r="123" spans="1:14" ht="16.5" customHeight="1">
      <c r="A123" s="45" t="s">
        <v>130</v>
      </c>
      <c r="B123" s="45"/>
      <c r="C123" s="45"/>
      <c r="D123" s="45"/>
      <c r="E123" s="46"/>
      <c r="F123" s="46"/>
      <c r="G123" s="46"/>
      <c r="H123" s="46"/>
      <c r="I123" s="43"/>
      <c r="J123" s="44"/>
      <c r="K123" s="43"/>
      <c r="L123" s="43"/>
      <c r="M123" s="43"/>
      <c r="N123" s="6"/>
    </row>
    <row r="124" spans="1:14" ht="30" customHeight="1">
      <c r="A124" s="45" t="s">
        <v>131</v>
      </c>
      <c r="B124" s="45"/>
      <c r="C124" s="45"/>
      <c r="D124" s="45"/>
      <c r="E124" s="46"/>
      <c r="F124" s="46"/>
      <c r="G124" s="46"/>
      <c r="H124" s="46"/>
      <c r="I124" s="43"/>
      <c r="J124" s="44"/>
      <c r="K124" s="43"/>
      <c r="L124" s="43"/>
      <c r="M124" s="43"/>
      <c r="N124" s="6"/>
    </row>
    <row r="125" spans="1:14" ht="16.5" customHeight="1">
      <c r="A125" s="45" t="s">
        <v>132</v>
      </c>
      <c r="B125" s="45"/>
      <c r="C125" s="45"/>
      <c r="D125" s="45"/>
      <c r="E125" s="46"/>
      <c r="F125" s="46"/>
      <c r="G125" s="46"/>
      <c r="H125" s="46"/>
      <c r="I125" s="43"/>
      <c r="J125" s="44"/>
      <c r="K125" s="43"/>
      <c r="L125" s="43"/>
      <c r="M125" s="43"/>
      <c r="N125" s="6"/>
    </row>
    <row r="126" spans="1:14" ht="30" customHeight="1">
      <c r="A126" s="45" t="s">
        <v>133</v>
      </c>
      <c r="B126" s="45"/>
      <c r="C126" s="45"/>
      <c r="D126" s="45"/>
      <c r="E126" s="46"/>
      <c r="F126" s="46"/>
      <c r="G126" s="46"/>
      <c r="H126" s="46"/>
      <c r="I126" s="43"/>
      <c r="J126" s="44"/>
      <c r="K126" s="43"/>
      <c r="L126" s="43"/>
      <c r="M126" s="43"/>
      <c r="N126" s="6"/>
    </row>
    <row r="127" spans="1:14" ht="30" customHeight="1">
      <c r="A127" s="45" t="s">
        <v>134</v>
      </c>
      <c r="B127" s="45"/>
      <c r="C127" s="45"/>
      <c r="D127" s="45"/>
      <c r="E127" s="46"/>
      <c r="F127" s="46"/>
      <c r="G127" s="46"/>
      <c r="H127" s="46"/>
      <c r="I127" s="43"/>
      <c r="J127" s="44"/>
      <c r="K127" s="43"/>
      <c r="L127" s="43"/>
      <c r="M127" s="43"/>
      <c r="N127" s="6"/>
    </row>
    <row r="128" spans="1:14" ht="30" customHeight="1">
      <c r="A128" s="45" t="s">
        <v>135</v>
      </c>
      <c r="B128" s="45"/>
      <c r="C128" s="45"/>
      <c r="D128" s="45"/>
      <c r="E128" s="46"/>
      <c r="F128" s="46"/>
      <c r="G128" s="46"/>
      <c r="H128" s="46"/>
      <c r="I128" s="43"/>
      <c r="J128" s="44"/>
      <c r="K128" s="43"/>
      <c r="L128" s="43"/>
      <c r="M128" s="43"/>
      <c r="N128" s="6"/>
    </row>
    <row r="129" spans="1:14" ht="30" customHeight="1">
      <c r="A129" s="45" t="s">
        <v>136</v>
      </c>
      <c r="B129" s="45"/>
      <c r="C129" s="45"/>
      <c r="D129" s="45"/>
      <c r="E129" s="46"/>
      <c r="F129" s="46"/>
      <c r="G129" s="46"/>
      <c r="H129" s="46"/>
      <c r="I129" s="43"/>
      <c r="J129" s="44"/>
      <c r="K129" s="43"/>
      <c r="L129" s="43"/>
      <c r="M129" s="43"/>
      <c r="N129" s="6"/>
    </row>
    <row r="130" spans="1:14" ht="16.5" customHeight="1">
      <c r="A130" s="45" t="s">
        <v>137</v>
      </c>
      <c r="B130" s="45"/>
      <c r="C130" s="45"/>
      <c r="D130" s="45"/>
      <c r="E130" s="46"/>
      <c r="F130" s="46"/>
      <c r="G130" s="46"/>
      <c r="H130" s="46"/>
      <c r="I130" s="43"/>
      <c r="J130" s="44"/>
      <c r="K130" s="43"/>
      <c r="L130" s="43"/>
      <c r="M130" s="43"/>
      <c r="N130" s="6"/>
    </row>
    <row r="131" spans="1:14" ht="16.5" customHeight="1">
      <c r="A131" s="45" t="s">
        <v>138</v>
      </c>
      <c r="B131" s="45"/>
      <c r="C131" s="45"/>
      <c r="D131" s="45"/>
      <c r="E131" s="46">
        <v>11998.1</v>
      </c>
      <c r="F131" s="46"/>
      <c r="G131" s="46">
        <f>7624+14006.2</f>
        <v>21630.2</v>
      </c>
      <c r="H131" s="46"/>
      <c r="I131" s="43"/>
      <c r="J131" s="33" t="s">
        <v>139</v>
      </c>
      <c r="K131" s="46" t="s">
        <v>108</v>
      </c>
      <c r="L131" s="46"/>
      <c r="M131" s="46"/>
      <c r="N131" s="6"/>
    </row>
    <row r="132" spans="1:14" ht="30.75" customHeight="1">
      <c r="A132" s="45" t="s">
        <v>140</v>
      </c>
      <c r="B132" s="45"/>
      <c r="C132" s="45"/>
      <c r="D132" s="45"/>
      <c r="E132" s="42"/>
      <c r="F132" s="42"/>
      <c r="G132" s="42"/>
      <c r="H132" s="42"/>
      <c r="I132" s="43"/>
      <c r="J132" s="43"/>
      <c r="K132" s="43"/>
      <c r="L132" s="43"/>
      <c r="M132" s="43"/>
      <c r="N132" s="6"/>
    </row>
    <row r="133" spans="1:14" ht="11.2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75" customHeight="1">
      <c r="A134" s="48" t="s">
        <v>141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35"/>
    </row>
    <row r="135" spans="1:14" ht="9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28.5" customHeight="1">
      <c r="A136" s="49" t="s">
        <v>142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20"/>
    </row>
    <row r="137" spans="1:14" ht="8.2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3" ht="55.5" customHeight="1">
      <c r="A138" s="51" t="s">
        <v>143</v>
      </c>
      <c r="B138" s="51" t="s">
        <v>144</v>
      </c>
      <c r="C138" s="51"/>
      <c r="D138" s="51"/>
      <c r="E138" s="51"/>
      <c r="F138" s="51"/>
      <c r="G138" s="51"/>
      <c r="H138" s="51"/>
      <c r="I138" s="52" t="s">
        <v>145</v>
      </c>
      <c r="J138" s="52" t="s">
        <v>146</v>
      </c>
      <c r="K138" s="52" t="s">
        <v>147</v>
      </c>
      <c r="L138" s="52" t="s">
        <v>148</v>
      </c>
      <c r="M138" s="52" t="s">
        <v>149</v>
      </c>
    </row>
    <row r="139" spans="1:13" ht="58.5" customHeight="1">
      <c r="A139" s="51"/>
      <c r="B139" s="51"/>
      <c r="C139" s="51"/>
      <c r="D139" s="51"/>
      <c r="E139" s="51"/>
      <c r="F139" s="51"/>
      <c r="G139" s="51"/>
      <c r="H139" s="51"/>
      <c r="I139" s="52"/>
      <c r="J139" s="52"/>
      <c r="K139" s="52"/>
      <c r="L139" s="52"/>
      <c r="M139" s="52"/>
    </row>
    <row r="140" spans="1:13" ht="15.75" customHeight="1">
      <c r="A140" s="53" t="s">
        <v>150</v>
      </c>
      <c r="B140" s="52" t="s">
        <v>151</v>
      </c>
      <c r="C140" s="52"/>
      <c r="D140" s="52"/>
      <c r="E140" s="52"/>
      <c r="F140" s="52"/>
      <c r="G140" s="52"/>
      <c r="H140" s="52"/>
      <c r="I140" s="54">
        <v>300</v>
      </c>
      <c r="J140" s="54">
        <v>300</v>
      </c>
      <c r="K140" s="54">
        <v>300</v>
      </c>
      <c r="L140" s="54">
        <v>300</v>
      </c>
      <c r="M140" s="54">
        <v>134342.97</v>
      </c>
    </row>
    <row r="141" spans="1:13" ht="15.75" customHeight="1">
      <c r="A141" s="53" t="s">
        <v>152</v>
      </c>
      <c r="B141" s="52" t="s">
        <v>153</v>
      </c>
      <c r="C141" s="52"/>
      <c r="D141" s="52"/>
      <c r="E141" s="52"/>
      <c r="F141" s="52"/>
      <c r="G141" s="52"/>
      <c r="H141" s="52"/>
      <c r="I141" s="54">
        <v>20</v>
      </c>
      <c r="J141" s="54">
        <v>20</v>
      </c>
      <c r="K141" s="54">
        <v>20</v>
      </c>
      <c r="L141" s="54">
        <v>20</v>
      </c>
      <c r="M141" s="54">
        <v>26600</v>
      </c>
    </row>
    <row r="142" spans="1:13" ht="15.75" customHeight="1">
      <c r="A142" s="53" t="s">
        <v>154</v>
      </c>
      <c r="B142" s="52" t="s">
        <v>155</v>
      </c>
      <c r="C142" s="52"/>
      <c r="D142" s="52"/>
      <c r="E142" s="52"/>
      <c r="F142" s="52"/>
      <c r="G142" s="52"/>
      <c r="H142" s="52"/>
      <c r="I142" s="54">
        <v>30</v>
      </c>
      <c r="J142" s="54">
        <v>30</v>
      </c>
      <c r="K142" s="54">
        <v>30</v>
      </c>
      <c r="L142" s="54">
        <v>30</v>
      </c>
      <c r="M142" s="54"/>
    </row>
    <row r="143" spans="1:13" ht="48" customHeight="1">
      <c r="A143" s="53" t="s">
        <v>156</v>
      </c>
      <c r="B143" s="52" t="s">
        <v>157</v>
      </c>
      <c r="C143" s="52"/>
      <c r="D143" s="52"/>
      <c r="E143" s="52"/>
      <c r="F143" s="52"/>
      <c r="G143" s="52"/>
      <c r="H143" s="52"/>
      <c r="I143" s="54">
        <v>1694.14</v>
      </c>
      <c r="J143" s="54">
        <v>1694.14</v>
      </c>
      <c r="K143" s="54">
        <v>1694.14</v>
      </c>
      <c r="L143" s="54">
        <v>1694.14</v>
      </c>
      <c r="M143" s="54">
        <f>91440+339541</f>
        <v>430981</v>
      </c>
    </row>
    <row r="144" spans="1:13" ht="49.5" customHeight="1">
      <c r="A144" s="53" t="s">
        <v>158</v>
      </c>
      <c r="B144" s="52" t="s">
        <v>159</v>
      </c>
      <c r="C144" s="52"/>
      <c r="D144" s="52"/>
      <c r="E144" s="52"/>
      <c r="F144" s="52"/>
      <c r="G144" s="52"/>
      <c r="H144" s="52"/>
      <c r="I144" s="54">
        <v>584.78</v>
      </c>
      <c r="J144" s="54">
        <v>584.78</v>
      </c>
      <c r="K144" s="54">
        <v>584.78</v>
      </c>
      <c r="L144" s="54">
        <v>584.78</v>
      </c>
      <c r="M144" s="54">
        <v>9470</v>
      </c>
    </row>
    <row r="145" spans="1:13" ht="15.75" customHeight="1">
      <c r="A145" s="53" t="s">
        <v>160</v>
      </c>
      <c r="B145" s="52" t="s">
        <v>161</v>
      </c>
      <c r="C145" s="52"/>
      <c r="D145" s="52"/>
      <c r="E145" s="52"/>
      <c r="F145" s="52"/>
      <c r="G145" s="52"/>
      <c r="H145" s="52"/>
      <c r="I145" s="54">
        <v>40</v>
      </c>
      <c r="J145" s="54">
        <v>40</v>
      </c>
      <c r="K145" s="54">
        <v>40</v>
      </c>
      <c r="L145" s="54">
        <v>40</v>
      </c>
      <c r="M145" s="54">
        <v>11640</v>
      </c>
    </row>
    <row r="146" spans="1:13" ht="15.75" customHeight="1">
      <c r="A146" s="53" t="s">
        <v>162</v>
      </c>
      <c r="B146" s="52" t="s">
        <v>163</v>
      </c>
      <c r="C146" s="52"/>
      <c r="D146" s="52"/>
      <c r="E146" s="52"/>
      <c r="F146" s="52"/>
      <c r="G146" s="52"/>
      <c r="H146" s="52"/>
      <c r="I146" s="54">
        <v>30</v>
      </c>
      <c r="J146" s="54">
        <v>30</v>
      </c>
      <c r="K146" s="54">
        <v>30</v>
      </c>
      <c r="L146" s="54">
        <v>30</v>
      </c>
      <c r="M146" s="54">
        <v>6095</v>
      </c>
    </row>
    <row r="147" spans="1:13" ht="15.75" customHeight="1">
      <c r="A147" s="53" t="s">
        <v>164</v>
      </c>
      <c r="B147" s="52" t="s">
        <v>165</v>
      </c>
      <c r="C147" s="52"/>
      <c r="D147" s="52"/>
      <c r="E147" s="52"/>
      <c r="F147" s="52"/>
      <c r="G147" s="52"/>
      <c r="H147" s="52"/>
      <c r="I147" s="54">
        <v>50</v>
      </c>
      <c r="J147" s="54">
        <v>50</v>
      </c>
      <c r="K147" s="54">
        <v>50</v>
      </c>
      <c r="L147" s="54">
        <v>50</v>
      </c>
      <c r="M147" s="54">
        <v>20845</v>
      </c>
    </row>
    <row r="148" spans="1:13" ht="33" customHeight="1">
      <c r="A148" s="53" t="s">
        <v>166</v>
      </c>
      <c r="B148" s="52" t="s">
        <v>167</v>
      </c>
      <c r="C148" s="52"/>
      <c r="D148" s="52"/>
      <c r="E148" s="52"/>
      <c r="F148" s="52"/>
      <c r="G148" s="52"/>
      <c r="H148" s="52"/>
      <c r="I148" s="54">
        <v>150</v>
      </c>
      <c r="J148" s="54">
        <v>150</v>
      </c>
      <c r="K148" s="54">
        <v>150</v>
      </c>
      <c r="L148" s="54">
        <v>150</v>
      </c>
      <c r="M148" s="54">
        <v>125150</v>
      </c>
    </row>
    <row r="149" spans="1:13" ht="15.75">
      <c r="A149" s="55"/>
      <c r="B149" s="56"/>
      <c r="C149" s="56"/>
      <c r="D149" s="56"/>
      <c r="E149" s="56"/>
      <c r="F149" s="56"/>
      <c r="G149" s="56"/>
      <c r="H149" s="56"/>
      <c r="I149" s="57"/>
      <c r="J149" s="57"/>
      <c r="K149" s="57"/>
      <c r="L149" s="57"/>
      <c r="M149" s="57"/>
    </row>
    <row r="150" spans="1:14" ht="18" customHeight="1">
      <c r="A150" s="58" t="s">
        <v>168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20"/>
    </row>
    <row r="151" spans="1:14" ht="14.2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20"/>
    </row>
    <row r="152" spans="1:14" s="57" customFormat="1" ht="16.5" customHeight="1">
      <c r="A152" s="58" t="s">
        <v>169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38"/>
    </row>
    <row r="153" spans="1:14" s="57" customFormat="1" ht="9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38"/>
    </row>
    <row r="154" spans="1:14" s="57" customFormat="1" ht="16.5" customHeight="1">
      <c r="A154" s="58" t="s">
        <v>170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38"/>
    </row>
    <row r="155" spans="1:14" ht="16.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38"/>
    </row>
    <row r="156" spans="1:14" ht="16.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38"/>
    </row>
    <row r="157" spans="1:14" ht="16.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38"/>
    </row>
    <row r="158" spans="1:14" ht="16.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38"/>
    </row>
    <row r="159" spans="1:14" ht="10.5" customHeight="1">
      <c r="A159" s="38" t="s">
        <v>171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5" customHeight="1">
      <c r="A160" s="62" t="s">
        <v>172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3"/>
    </row>
    <row r="161" spans="1:14" ht="9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05" customHeight="1">
      <c r="A162" s="24" t="s">
        <v>56</v>
      </c>
      <c r="B162" s="24"/>
      <c r="C162" s="24" t="s">
        <v>173</v>
      </c>
      <c r="D162" s="24" t="s">
        <v>174</v>
      </c>
      <c r="E162" s="24"/>
      <c r="F162" s="24" t="s">
        <v>175</v>
      </c>
      <c r="G162" s="24"/>
      <c r="H162" s="24"/>
      <c r="I162" s="24" t="s">
        <v>176</v>
      </c>
      <c r="J162" s="24" t="s">
        <v>177</v>
      </c>
      <c r="K162" s="24"/>
      <c r="L162" s="24"/>
      <c r="M162" s="24"/>
      <c r="N162" s="64"/>
    </row>
    <row r="163" spans="1:14" ht="48.75" customHeight="1">
      <c r="A163" s="45" t="s">
        <v>178</v>
      </c>
      <c r="B163" s="45"/>
      <c r="C163" s="24" t="s">
        <v>179</v>
      </c>
      <c r="D163" s="46">
        <v>0</v>
      </c>
      <c r="E163" s="46"/>
      <c r="F163" s="46">
        <v>0</v>
      </c>
      <c r="G163" s="46"/>
      <c r="H163" s="46"/>
      <c r="I163" s="46">
        <v>0</v>
      </c>
      <c r="J163" s="46"/>
      <c r="K163" s="46"/>
      <c r="L163" s="46"/>
      <c r="M163" s="46"/>
      <c r="N163" s="6"/>
    </row>
    <row r="164" spans="1:14" ht="28.5" customHeight="1">
      <c r="A164" s="41" t="s">
        <v>180</v>
      </c>
      <c r="B164" s="41"/>
      <c r="C164" s="24" t="s">
        <v>179</v>
      </c>
      <c r="D164" s="42">
        <f>D166+D167+D168+D171+D172+D174+D175</f>
        <v>7986024</v>
      </c>
      <c r="E164" s="42"/>
      <c r="F164" s="43">
        <f>F166+F167+F168+F171+F172+F174+F175</f>
        <v>7986024</v>
      </c>
      <c r="G164" s="43"/>
      <c r="H164" s="43"/>
      <c r="I164" s="43">
        <v>0</v>
      </c>
      <c r="J164" s="46"/>
      <c r="K164" s="46"/>
      <c r="L164" s="46"/>
      <c r="M164" s="46"/>
      <c r="N164" s="6"/>
    </row>
    <row r="165" spans="1:14" ht="18" customHeight="1">
      <c r="A165" s="45" t="s">
        <v>181</v>
      </c>
      <c r="B165" s="45"/>
      <c r="C165" s="24" t="s">
        <v>179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6"/>
    </row>
    <row r="166" spans="1:14" ht="64.5" customHeight="1">
      <c r="A166" s="45" t="s">
        <v>182</v>
      </c>
      <c r="B166" s="45"/>
      <c r="C166" s="24" t="s">
        <v>179</v>
      </c>
      <c r="D166" s="46">
        <v>6732200</v>
      </c>
      <c r="E166" s="46"/>
      <c r="F166" s="46">
        <v>6732200</v>
      </c>
      <c r="G166" s="46"/>
      <c r="H166" s="46"/>
      <c r="I166" s="46">
        <v>0</v>
      </c>
      <c r="J166" s="46"/>
      <c r="K166" s="46"/>
      <c r="L166" s="46"/>
      <c r="M166" s="46"/>
      <c r="N166" s="6"/>
    </row>
    <row r="167" spans="1:14" ht="22.5" customHeight="1">
      <c r="A167" s="45" t="s">
        <v>183</v>
      </c>
      <c r="B167" s="45"/>
      <c r="C167" s="24" t="s">
        <v>179</v>
      </c>
      <c r="D167" s="46">
        <f>300000+42525+25515+3000+5000.44</f>
        <v>376040.44</v>
      </c>
      <c r="E167" s="46"/>
      <c r="F167" s="46">
        <v>376040.44</v>
      </c>
      <c r="G167" s="46"/>
      <c r="H167" s="46"/>
      <c r="I167" s="46">
        <v>0</v>
      </c>
      <c r="J167" s="46"/>
      <c r="K167" s="46"/>
      <c r="L167" s="46"/>
      <c r="M167" s="46"/>
      <c r="N167" s="6"/>
    </row>
    <row r="168" spans="1:14" ht="34.5" customHeight="1">
      <c r="A168" s="45" t="s">
        <v>184</v>
      </c>
      <c r="B168" s="45"/>
      <c r="C168" s="24" t="s">
        <v>179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6"/>
    </row>
    <row r="169" spans="1:14" ht="179.25" customHeight="1">
      <c r="A169" s="45" t="s">
        <v>185</v>
      </c>
      <c r="B169" s="45"/>
      <c r="C169" s="24" t="s">
        <v>179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6"/>
    </row>
    <row r="170" spans="1:14" ht="15.75" customHeight="1">
      <c r="A170" s="45" t="s">
        <v>181</v>
      </c>
      <c r="B170" s="45"/>
      <c r="C170" s="24" t="s">
        <v>179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6"/>
    </row>
    <row r="171" spans="1:14" ht="15.75" customHeight="1">
      <c r="A171" s="45" t="s">
        <v>186</v>
      </c>
      <c r="B171" s="45"/>
      <c r="C171" s="24" t="s">
        <v>179</v>
      </c>
      <c r="D171" s="29"/>
      <c r="E171" s="29"/>
      <c r="F171" s="46"/>
      <c r="G171" s="46"/>
      <c r="H171" s="46"/>
      <c r="I171" s="46"/>
      <c r="J171" s="46"/>
      <c r="K171" s="46"/>
      <c r="L171" s="46"/>
      <c r="M171" s="46"/>
      <c r="N171" s="6"/>
    </row>
    <row r="172" spans="1:14" ht="15.75" customHeight="1">
      <c r="A172" s="45" t="s">
        <v>187</v>
      </c>
      <c r="B172" s="45"/>
      <c r="C172" s="24" t="s">
        <v>179</v>
      </c>
      <c r="D172" s="29"/>
      <c r="E172" s="29"/>
      <c r="F172" s="46"/>
      <c r="G172" s="46"/>
      <c r="H172" s="46"/>
      <c r="I172" s="46"/>
      <c r="J172" s="46"/>
      <c r="K172" s="46"/>
      <c r="L172" s="46"/>
      <c r="M172" s="46"/>
      <c r="N172" s="6"/>
    </row>
    <row r="173" spans="1:14" ht="15.75" customHeight="1">
      <c r="A173" s="45" t="s">
        <v>188</v>
      </c>
      <c r="B173" s="45"/>
      <c r="C173" s="24" t="s">
        <v>179</v>
      </c>
      <c r="D173" s="29"/>
      <c r="E173" s="29"/>
      <c r="F173" s="65"/>
      <c r="G173" s="61"/>
      <c r="H173" s="66"/>
      <c r="I173" s="46"/>
      <c r="J173" s="65"/>
      <c r="K173" s="61"/>
      <c r="L173" s="61"/>
      <c r="M173" s="66"/>
      <c r="N173" s="6"/>
    </row>
    <row r="174" spans="1:14" ht="15.75" customHeight="1">
      <c r="A174" s="27" t="s">
        <v>189</v>
      </c>
      <c r="B174" s="27"/>
      <c r="C174" s="24" t="s">
        <v>179</v>
      </c>
      <c r="D174" s="29">
        <v>112659.59</v>
      </c>
      <c r="E174" s="29"/>
      <c r="F174" s="46">
        <v>112659.59</v>
      </c>
      <c r="G174" s="46"/>
      <c r="H174" s="46"/>
      <c r="I174" s="46">
        <v>0</v>
      </c>
      <c r="J174" s="65"/>
      <c r="K174" s="61"/>
      <c r="L174" s="61"/>
      <c r="M174" s="66"/>
      <c r="N174" s="6"/>
    </row>
    <row r="175" spans="1:14" ht="46.5" customHeight="1">
      <c r="A175" s="45" t="s">
        <v>190</v>
      </c>
      <c r="B175" s="45"/>
      <c r="C175" s="24" t="s">
        <v>179</v>
      </c>
      <c r="D175" s="46">
        <v>765123.97</v>
      </c>
      <c r="E175" s="46"/>
      <c r="F175" s="46">
        <v>765123.97</v>
      </c>
      <c r="G175" s="46"/>
      <c r="H175" s="46"/>
      <c r="I175" s="46">
        <v>0</v>
      </c>
      <c r="J175" s="46"/>
      <c r="K175" s="46"/>
      <c r="L175" s="46"/>
      <c r="M175" s="46"/>
      <c r="N175" s="6"/>
    </row>
    <row r="176" spans="1:14" ht="15.75" customHeight="1">
      <c r="A176" s="45" t="s">
        <v>181</v>
      </c>
      <c r="B176" s="45"/>
      <c r="C176" s="24" t="s">
        <v>179</v>
      </c>
      <c r="D176" s="46"/>
      <c r="E176" s="46"/>
      <c r="F176" s="46"/>
      <c r="G176" s="46"/>
      <c r="H176" s="46"/>
      <c r="I176" s="45"/>
      <c r="J176" s="46"/>
      <c r="K176" s="46"/>
      <c r="L176" s="46"/>
      <c r="M176" s="46"/>
      <c r="N176" s="6"/>
    </row>
    <row r="177" spans="1:14" ht="48" customHeight="1">
      <c r="A177" s="45" t="s">
        <v>191</v>
      </c>
      <c r="B177" s="45"/>
      <c r="C177" s="24" t="s">
        <v>179</v>
      </c>
      <c r="D177" s="46"/>
      <c r="E177" s="46"/>
      <c r="F177" s="46"/>
      <c r="G177" s="46"/>
      <c r="H177" s="46"/>
      <c r="I177" s="45"/>
      <c r="J177" s="46"/>
      <c r="K177" s="46"/>
      <c r="L177" s="46"/>
      <c r="M177" s="46"/>
      <c r="N177" s="6"/>
    </row>
    <row r="178" spans="1:14" ht="47.25" customHeight="1">
      <c r="A178" s="45" t="s">
        <v>192</v>
      </c>
      <c r="B178" s="45"/>
      <c r="C178" s="24" t="s">
        <v>179</v>
      </c>
      <c r="D178" s="46">
        <v>0</v>
      </c>
      <c r="E178" s="46"/>
      <c r="F178" s="46">
        <v>0</v>
      </c>
      <c r="G178" s="46"/>
      <c r="H178" s="46"/>
      <c r="I178" s="46">
        <v>0</v>
      </c>
      <c r="J178" s="46"/>
      <c r="K178" s="46"/>
      <c r="L178" s="46"/>
      <c r="M178" s="46"/>
      <c r="N178" s="6"/>
    </row>
    <row r="179" spans="1:14" ht="15.75" customHeight="1">
      <c r="A179" s="41" t="s">
        <v>193</v>
      </c>
      <c r="B179" s="41"/>
      <c r="C179" s="67">
        <v>900</v>
      </c>
      <c r="D179" s="42">
        <f>D183+D184+D185+D188+D189+D190+D192+D193+D195+D198+D201+D194</f>
        <v>7986024.000000001</v>
      </c>
      <c r="E179" s="42"/>
      <c r="F179" s="43">
        <f>F183+F184+F185+F188+F189+F190+F192+F193+F194+F198+F201</f>
        <v>7986024.000000002</v>
      </c>
      <c r="G179" s="43"/>
      <c r="H179" s="43"/>
      <c r="I179" s="43">
        <v>0</v>
      </c>
      <c r="J179" s="46"/>
      <c r="K179" s="46"/>
      <c r="L179" s="46"/>
      <c r="M179" s="46"/>
      <c r="N179" s="38"/>
    </row>
    <row r="180" spans="1:14" ht="15.75" customHeight="1">
      <c r="A180" s="45" t="s">
        <v>181</v>
      </c>
      <c r="B180" s="45"/>
      <c r="C180" s="24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6"/>
    </row>
    <row r="181" spans="1:14" ht="60" customHeight="1">
      <c r="A181" s="45" t="s">
        <v>194</v>
      </c>
      <c r="B181" s="45"/>
      <c r="C181" s="68"/>
      <c r="D181" s="46">
        <f>D183+D184+D185</f>
        <v>4440695.4</v>
      </c>
      <c r="E181" s="46"/>
      <c r="F181" s="46">
        <f>F183+F184+F185</f>
        <v>4440695.4</v>
      </c>
      <c r="G181" s="46"/>
      <c r="H181" s="46"/>
      <c r="I181" s="46">
        <v>0</v>
      </c>
      <c r="J181" s="46"/>
      <c r="K181" s="46"/>
      <c r="L181" s="46"/>
      <c r="M181" s="46"/>
      <c r="N181" s="6"/>
    </row>
    <row r="182" spans="1:14" ht="15" customHeight="1">
      <c r="A182" s="45" t="s">
        <v>71</v>
      </c>
      <c r="B182" s="45"/>
      <c r="C182" s="24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6"/>
    </row>
    <row r="183" spans="1:14" ht="18" customHeight="1">
      <c r="A183" s="45" t="s">
        <v>195</v>
      </c>
      <c r="B183" s="45"/>
      <c r="C183" s="68">
        <v>211</v>
      </c>
      <c r="D183" s="69">
        <f>3265746.15+181829.01</f>
        <v>3447575.16</v>
      </c>
      <c r="E183" s="69"/>
      <c r="F183" s="46">
        <v>3447575.16</v>
      </c>
      <c r="G183" s="46"/>
      <c r="H183" s="46"/>
      <c r="I183" s="46">
        <v>0</v>
      </c>
      <c r="J183" s="46"/>
      <c r="K183" s="46"/>
      <c r="L183" s="46"/>
      <c r="M183" s="46"/>
      <c r="N183" s="6"/>
    </row>
    <row r="184" spans="1:14" ht="18" customHeight="1">
      <c r="A184" s="70" t="s">
        <v>196</v>
      </c>
      <c r="B184" s="70"/>
      <c r="C184" s="68">
        <v>212</v>
      </c>
      <c r="D184" s="69">
        <f>2400+1600</f>
        <v>4000</v>
      </c>
      <c r="E184" s="69"/>
      <c r="F184" s="46">
        <v>4000</v>
      </c>
      <c r="G184" s="46"/>
      <c r="H184" s="46"/>
      <c r="I184" s="46">
        <v>0</v>
      </c>
      <c r="J184" s="46"/>
      <c r="K184" s="46"/>
      <c r="L184" s="46"/>
      <c r="M184" s="46"/>
      <c r="N184" s="6"/>
    </row>
    <row r="185" spans="1:14" ht="50.25" customHeight="1">
      <c r="A185" s="45" t="s">
        <v>197</v>
      </c>
      <c r="B185" s="45"/>
      <c r="C185" s="71">
        <v>213</v>
      </c>
      <c r="D185" s="69">
        <f>949807.96+39312.28</f>
        <v>989120.24</v>
      </c>
      <c r="E185" s="69"/>
      <c r="F185" s="46">
        <v>989120.24</v>
      </c>
      <c r="G185" s="46"/>
      <c r="H185" s="46"/>
      <c r="I185" s="46">
        <v>0</v>
      </c>
      <c r="J185" s="46"/>
      <c r="K185" s="46"/>
      <c r="L185" s="46"/>
      <c r="M185" s="46"/>
      <c r="N185" s="6"/>
    </row>
    <row r="186" spans="1:14" ht="30" customHeight="1">
      <c r="A186" s="45" t="s">
        <v>198</v>
      </c>
      <c r="B186" s="45"/>
      <c r="C186" s="68"/>
      <c r="D186" s="69">
        <f>D188+D189+D190+D192</f>
        <v>1028947.1299999999</v>
      </c>
      <c r="E186" s="69"/>
      <c r="F186" s="46">
        <f>F188+F189+F190+F192</f>
        <v>1028947.13</v>
      </c>
      <c r="G186" s="46"/>
      <c r="H186" s="46"/>
      <c r="I186" s="46">
        <v>0</v>
      </c>
      <c r="J186" s="46"/>
      <c r="K186" s="46"/>
      <c r="L186" s="46"/>
      <c r="M186" s="46"/>
      <c r="N186" s="6"/>
    </row>
    <row r="187" spans="1:14" ht="15" customHeight="1">
      <c r="A187" s="45" t="s">
        <v>71</v>
      </c>
      <c r="B187" s="45"/>
      <c r="C187" s="68"/>
      <c r="D187" s="69"/>
      <c r="E187" s="69"/>
      <c r="F187" s="46"/>
      <c r="G187" s="46"/>
      <c r="H187" s="46"/>
      <c r="I187" s="46"/>
      <c r="J187" s="46"/>
      <c r="K187" s="46"/>
      <c r="L187" s="46"/>
      <c r="M187" s="46"/>
      <c r="N187" s="6"/>
    </row>
    <row r="188" spans="1:14" ht="15.75" customHeight="1">
      <c r="A188" s="45" t="s">
        <v>199</v>
      </c>
      <c r="B188" s="45"/>
      <c r="C188" s="71">
        <v>221</v>
      </c>
      <c r="D188" s="69">
        <f>66541.06+3600</f>
        <v>70141.06</v>
      </c>
      <c r="E188" s="69"/>
      <c r="F188" s="46">
        <v>70141.06</v>
      </c>
      <c r="G188" s="46"/>
      <c r="H188" s="46"/>
      <c r="I188" s="46">
        <v>0</v>
      </c>
      <c r="J188" s="46"/>
      <c r="K188" s="46"/>
      <c r="L188" s="46"/>
      <c r="M188" s="46"/>
      <c r="N188" s="6"/>
    </row>
    <row r="189" spans="1:14" ht="30.75" customHeight="1">
      <c r="A189" s="45" t="s">
        <v>200</v>
      </c>
      <c r="B189" s="45"/>
      <c r="C189" s="72">
        <v>222</v>
      </c>
      <c r="D189" s="69">
        <f>1452.9+12800</f>
        <v>14252.9</v>
      </c>
      <c r="E189" s="69"/>
      <c r="F189" s="46">
        <v>14252.9</v>
      </c>
      <c r="G189" s="46"/>
      <c r="H189" s="46"/>
      <c r="I189" s="46">
        <v>0</v>
      </c>
      <c r="J189" s="46"/>
      <c r="K189" s="46"/>
      <c r="L189" s="46"/>
      <c r="M189" s="46"/>
      <c r="N189" s="6"/>
    </row>
    <row r="190" spans="1:14" ht="33" customHeight="1">
      <c r="A190" s="45" t="s">
        <v>201</v>
      </c>
      <c r="B190" s="45"/>
      <c r="C190" s="73">
        <v>223</v>
      </c>
      <c r="D190" s="69">
        <f>901493.08+5000.44</f>
        <v>906493.5199999999</v>
      </c>
      <c r="E190" s="69"/>
      <c r="F190" s="46">
        <v>906493.52</v>
      </c>
      <c r="G190" s="46"/>
      <c r="H190" s="46"/>
      <c r="I190" s="46">
        <v>0</v>
      </c>
      <c r="J190" s="46"/>
      <c r="K190" s="46"/>
      <c r="L190" s="46"/>
      <c r="M190" s="46"/>
      <c r="N190" s="6"/>
    </row>
    <row r="191" spans="1:14" ht="51.75" customHeight="1">
      <c r="A191" s="45" t="s">
        <v>202</v>
      </c>
      <c r="B191" s="45"/>
      <c r="C191" s="72"/>
      <c r="D191" s="69"/>
      <c r="E191" s="69"/>
      <c r="F191" s="46"/>
      <c r="G191" s="46"/>
      <c r="H191" s="46"/>
      <c r="I191" s="46"/>
      <c r="J191" s="46"/>
      <c r="K191" s="46"/>
      <c r="L191" s="46"/>
      <c r="M191" s="46"/>
      <c r="N191" s="6"/>
    </row>
    <row r="192" spans="1:14" ht="48" customHeight="1">
      <c r="A192" s="45" t="s">
        <v>203</v>
      </c>
      <c r="B192" s="45"/>
      <c r="C192" s="72">
        <v>225</v>
      </c>
      <c r="D192" s="69">
        <f>15637.66+22421.99</f>
        <v>38059.65</v>
      </c>
      <c r="E192" s="69"/>
      <c r="F192" s="46">
        <v>38059.65</v>
      </c>
      <c r="G192" s="46"/>
      <c r="H192" s="46"/>
      <c r="I192" s="46">
        <v>0</v>
      </c>
      <c r="J192" s="46"/>
      <c r="K192" s="46"/>
      <c r="L192" s="46"/>
      <c r="M192" s="46"/>
      <c r="N192" s="6"/>
    </row>
    <row r="193" spans="1:14" ht="30" customHeight="1">
      <c r="A193" s="45" t="s">
        <v>204</v>
      </c>
      <c r="B193" s="45"/>
      <c r="C193" s="72">
        <v>226</v>
      </c>
      <c r="D193" s="69">
        <f>64134.02+217118.76+133934.41</f>
        <v>415187.19000000006</v>
      </c>
      <c r="E193" s="69"/>
      <c r="F193" s="46">
        <v>415187.19</v>
      </c>
      <c r="G193" s="46"/>
      <c r="H193" s="46"/>
      <c r="I193" s="46">
        <v>0</v>
      </c>
      <c r="J193" s="46"/>
      <c r="K193" s="46"/>
      <c r="L193" s="46"/>
      <c r="M193" s="46"/>
      <c r="N193" s="6"/>
    </row>
    <row r="194" spans="1:14" ht="15" customHeight="1">
      <c r="A194" s="27" t="s">
        <v>205</v>
      </c>
      <c r="B194" s="27"/>
      <c r="C194" s="72">
        <v>290</v>
      </c>
      <c r="D194" s="69">
        <f>1369964.74+59146.36+109465.19</f>
        <v>1538576.29</v>
      </c>
      <c r="E194" s="69"/>
      <c r="F194" s="46">
        <v>1538576.29</v>
      </c>
      <c r="G194" s="46"/>
      <c r="H194" s="46"/>
      <c r="I194" s="46">
        <v>0</v>
      </c>
      <c r="J194" s="46"/>
      <c r="K194" s="46"/>
      <c r="L194" s="46"/>
      <c r="M194" s="46"/>
      <c r="N194" s="6"/>
    </row>
    <row r="195" spans="1:14" ht="48.75" customHeight="1">
      <c r="A195" s="45" t="s">
        <v>206</v>
      </c>
      <c r="B195" s="45"/>
      <c r="C195" s="73"/>
      <c r="D195" s="69"/>
      <c r="E195" s="69"/>
      <c r="F195" s="46"/>
      <c r="G195" s="46"/>
      <c r="H195" s="46"/>
      <c r="I195" s="45"/>
      <c r="J195" s="46"/>
      <c r="K195" s="46"/>
      <c r="L195" s="46"/>
      <c r="M195" s="46"/>
      <c r="N195" s="6"/>
    </row>
    <row r="196" spans="1:14" ht="45" customHeight="1">
      <c r="A196" s="45" t="s">
        <v>207</v>
      </c>
      <c r="B196" s="45"/>
      <c r="C196" s="72"/>
      <c r="D196" s="69">
        <f>D198+D201</f>
        <v>562617.99</v>
      </c>
      <c r="E196" s="69"/>
      <c r="F196" s="46">
        <f>F198+F201</f>
        <v>562617.99</v>
      </c>
      <c r="G196" s="46"/>
      <c r="H196" s="46"/>
      <c r="I196" s="46">
        <v>0</v>
      </c>
      <c r="J196" s="46"/>
      <c r="K196" s="46"/>
      <c r="L196" s="46"/>
      <c r="M196" s="46"/>
      <c r="N196" s="6"/>
    </row>
    <row r="197" spans="1:14" ht="15" customHeight="1">
      <c r="A197" s="45" t="s">
        <v>71</v>
      </c>
      <c r="B197" s="45"/>
      <c r="C197" s="72"/>
      <c r="D197" s="69"/>
      <c r="E197" s="69"/>
      <c r="F197" s="46"/>
      <c r="G197" s="46"/>
      <c r="H197" s="46"/>
      <c r="I197" s="45"/>
      <c r="J197" s="46"/>
      <c r="K197" s="46"/>
      <c r="L197" s="46"/>
      <c r="M197" s="46"/>
      <c r="N197" s="6"/>
    </row>
    <row r="198" spans="1:14" ht="51" customHeight="1">
      <c r="A198" s="45" t="s">
        <v>208</v>
      </c>
      <c r="B198" s="45"/>
      <c r="C198" s="72">
        <v>310</v>
      </c>
      <c r="D198" s="69">
        <f>70180</f>
        <v>70180</v>
      </c>
      <c r="E198" s="69"/>
      <c r="F198" s="46">
        <v>70180</v>
      </c>
      <c r="G198" s="46"/>
      <c r="H198" s="46"/>
      <c r="I198" s="46">
        <v>0</v>
      </c>
      <c r="J198" s="46"/>
      <c r="K198" s="46"/>
      <c r="L198" s="46"/>
      <c r="M198" s="46"/>
      <c r="N198" s="6"/>
    </row>
    <row r="199" spans="1:14" ht="60" customHeight="1">
      <c r="A199" s="45" t="s">
        <v>209</v>
      </c>
      <c r="B199" s="45"/>
      <c r="C199" s="72"/>
      <c r="D199" s="69"/>
      <c r="E199" s="69"/>
      <c r="F199" s="46"/>
      <c r="G199" s="46"/>
      <c r="H199" s="46"/>
      <c r="I199" s="46"/>
      <c r="J199" s="46"/>
      <c r="K199" s="46"/>
      <c r="L199" s="46"/>
      <c r="M199" s="46"/>
      <c r="N199" s="6"/>
    </row>
    <row r="200" spans="1:14" ht="60" customHeight="1">
      <c r="A200" s="45" t="s">
        <v>210</v>
      </c>
      <c r="B200" s="45"/>
      <c r="C200" s="72"/>
      <c r="D200" s="69"/>
      <c r="E200" s="69"/>
      <c r="F200" s="46"/>
      <c r="G200" s="46"/>
      <c r="H200" s="46"/>
      <c r="I200" s="46"/>
      <c r="J200" s="46"/>
      <c r="K200" s="46"/>
      <c r="L200" s="46"/>
      <c r="M200" s="46"/>
      <c r="N200" s="6"/>
    </row>
    <row r="201" spans="1:14" ht="47.25" customHeight="1">
      <c r="A201" s="45" t="s">
        <v>211</v>
      </c>
      <c r="B201" s="45"/>
      <c r="C201" s="72">
        <v>340</v>
      </c>
      <c r="D201" s="69">
        <f>98875.33+280322.26+113240.4</f>
        <v>492437.99</v>
      </c>
      <c r="E201" s="69"/>
      <c r="F201" s="46">
        <v>492437.99</v>
      </c>
      <c r="G201" s="46"/>
      <c r="H201" s="46"/>
      <c r="I201" s="46">
        <v>0</v>
      </c>
      <c r="J201" s="46"/>
      <c r="K201" s="46"/>
      <c r="L201" s="46"/>
      <c r="M201" s="46"/>
      <c r="N201" s="6"/>
    </row>
    <row r="202" spans="1:14" ht="45" customHeight="1">
      <c r="A202" s="45" t="s">
        <v>212</v>
      </c>
      <c r="B202" s="45"/>
      <c r="C202" s="68">
        <v>500</v>
      </c>
      <c r="D202" s="46"/>
      <c r="E202" s="46"/>
      <c r="F202" s="46"/>
      <c r="G202" s="46"/>
      <c r="H202" s="46"/>
      <c r="I202" s="45"/>
      <c r="J202" s="46"/>
      <c r="K202" s="46"/>
      <c r="L202" s="46"/>
      <c r="M202" s="46"/>
      <c r="N202" s="6"/>
    </row>
    <row r="203" spans="1:14" ht="15" customHeight="1">
      <c r="A203" s="45" t="s">
        <v>71</v>
      </c>
      <c r="B203" s="45"/>
      <c r="C203" s="68"/>
      <c r="D203" s="46"/>
      <c r="E203" s="46"/>
      <c r="F203" s="46"/>
      <c r="G203" s="46"/>
      <c r="H203" s="46"/>
      <c r="I203" s="45"/>
      <c r="J203" s="46"/>
      <c r="K203" s="46"/>
      <c r="L203" s="46"/>
      <c r="M203" s="46"/>
      <c r="N203" s="6"/>
    </row>
    <row r="204" spans="1:14" ht="78.75" customHeight="1">
      <c r="A204" s="45" t="s">
        <v>213</v>
      </c>
      <c r="B204" s="45"/>
      <c r="C204" s="68">
        <v>520</v>
      </c>
      <c r="D204" s="46"/>
      <c r="E204" s="46"/>
      <c r="F204" s="46"/>
      <c r="G204" s="46"/>
      <c r="H204" s="46"/>
      <c r="I204" s="45"/>
      <c r="J204" s="46"/>
      <c r="K204" s="46"/>
      <c r="L204" s="46"/>
      <c r="M204" s="46"/>
      <c r="N204" s="6"/>
    </row>
    <row r="205" spans="1:14" ht="66.75" customHeight="1">
      <c r="A205" s="45" t="s">
        <v>214</v>
      </c>
      <c r="B205" s="45"/>
      <c r="C205" s="68">
        <v>530</v>
      </c>
      <c r="D205" s="46"/>
      <c r="E205" s="46"/>
      <c r="F205" s="46"/>
      <c r="G205" s="46"/>
      <c r="H205" s="46"/>
      <c r="I205" s="45"/>
      <c r="J205" s="46"/>
      <c r="K205" s="46"/>
      <c r="L205" s="46"/>
      <c r="M205" s="46"/>
      <c r="N205" s="6"/>
    </row>
    <row r="206" spans="1:14" ht="11.2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</row>
    <row r="207" spans="1:14" ht="15.75" customHeight="1">
      <c r="A207" s="48" t="s">
        <v>215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35"/>
    </row>
    <row r="208" spans="1:14" ht="9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</row>
    <row r="209" spans="1:13" ht="45.75" customHeight="1">
      <c r="A209" s="46" t="s">
        <v>56</v>
      </c>
      <c r="B209" s="46"/>
      <c r="C209" s="46"/>
      <c r="D209" s="46"/>
      <c r="E209" s="46"/>
      <c r="F209" s="46"/>
      <c r="G209" s="46" t="s">
        <v>216</v>
      </c>
      <c r="H209" s="46" t="s">
        <v>217</v>
      </c>
      <c r="I209" s="46"/>
      <c r="J209" s="46" t="s">
        <v>218</v>
      </c>
      <c r="K209" s="46" t="s">
        <v>219</v>
      </c>
      <c r="L209" s="46"/>
      <c r="M209" s="46"/>
    </row>
    <row r="210" spans="1:13" ht="32.25" customHeight="1">
      <c r="A210" s="27" t="s">
        <v>220</v>
      </c>
      <c r="B210" s="27"/>
      <c r="C210" s="27"/>
      <c r="D210" s="27"/>
      <c r="E210" s="27"/>
      <c r="F210" s="27"/>
      <c r="G210" s="29" t="s">
        <v>221</v>
      </c>
      <c r="H210" s="29" t="s">
        <v>222</v>
      </c>
      <c r="I210" s="29"/>
      <c r="J210" s="29">
        <v>171</v>
      </c>
      <c r="K210" s="29"/>
      <c r="L210" s="29"/>
      <c r="M210" s="29"/>
    </row>
    <row r="211" spans="1:13" ht="30.75" customHeight="1">
      <c r="A211" s="27" t="s">
        <v>223</v>
      </c>
      <c r="B211" s="27"/>
      <c r="C211" s="27"/>
      <c r="D211" s="27"/>
      <c r="E211" s="27"/>
      <c r="F211" s="27"/>
      <c r="G211" s="29" t="s">
        <v>221</v>
      </c>
      <c r="H211" s="29" t="s">
        <v>224</v>
      </c>
      <c r="I211" s="29"/>
      <c r="J211" s="29">
        <v>140</v>
      </c>
      <c r="K211" s="29"/>
      <c r="L211" s="29"/>
      <c r="M211" s="29"/>
    </row>
    <row r="212" spans="1:13" ht="15.75" customHeight="1">
      <c r="A212" s="27" t="s">
        <v>225</v>
      </c>
      <c r="B212" s="27"/>
      <c r="C212" s="27"/>
      <c r="D212" s="27"/>
      <c r="E212" s="27"/>
      <c r="F212" s="27"/>
      <c r="G212" s="29" t="s">
        <v>226</v>
      </c>
      <c r="H212" s="29" t="s">
        <v>227</v>
      </c>
      <c r="I212" s="29"/>
      <c r="J212" s="29">
        <v>100</v>
      </c>
      <c r="K212" s="29"/>
      <c r="L212" s="29"/>
      <c r="M212" s="29"/>
    </row>
    <row r="213" spans="1:13" ht="30.75" customHeight="1">
      <c r="A213" s="27" t="s">
        <v>228</v>
      </c>
      <c r="B213" s="27"/>
      <c r="C213" s="27"/>
      <c r="D213" s="27"/>
      <c r="E213" s="27"/>
      <c r="F213" s="27"/>
      <c r="G213" s="29" t="s">
        <v>226</v>
      </c>
      <c r="H213" s="29" t="s">
        <v>224</v>
      </c>
      <c r="I213" s="29"/>
      <c r="J213" s="29">
        <v>100</v>
      </c>
      <c r="K213" s="29"/>
      <c r="L213" s="29"/>
      <c r="M213" s="29"/>
    </row>
    <row r="214" spans="1:13" ht="31.5" customHeight="1">
      <c r="A214" s="27" t="s">
        <v>229</v>
      </c>
      <c r="B214" s="27"/>
      <c r="C214" s="27"/>
      <c r="D214" s="27"/>
      <c r="E214" s="27"/>
      <c r="F214" s="27"/>
      <c r="G214" s="29" t="s">
        <v>221</v>
      </c>
      <c r="H214" s="29" t="s">
        <v>224</v>
      </c>
      <c r="I214" s="29"/>
      <c r="J214" s="29">
        <v>80</v>
      </c>
      <c r="K214" s="76" t="s">
        <v>230</v>
      </c>
      <c r="L214" s="76"/>
      <c r="M214" s="76"/>
    </row>
    <row r="215" spans="1:13" ht="30" customHeight="1">
      <c r="A215" s="27" t="s">
        <v>231</v>
      </c>
      <c r="B215" s="27"/>
      <c r="C215" s="27"/>
      <c r="D215" s="27"/>
      <c r="E215" s="27"/>
      <c r="F215" s="27"/>
      <c r="G215" s="29" t="s">
        <v>226</v>
      </c>
      <c r="H215" s="29" t="s">
        <v>227</v>
      </c>
      <c r="I215" s="29"/>
      <c r="J215" s="29">
        <v>138</v>
      </c>
      <c r="K215" s="29"/>
      <c r="L215" s="29"/>
      <c r="M215" s="29"/>
    </row>
    <row r="216" spans="1:13" ht="33" customHeight="1">
      <c r="A216" s="27" t="s">
        <v>232</v>
      </c>
      <c r="B216" s="27"/>
      <c r="C216" s="27"/>
      <c r="D216" s="27"/>
      <c r="E216" s="27"/>
      <c r="F216" s="27"/>
      <c r="G216" s="29" t="s">
        <v>226</v>
      </c>
      <c r="H216" s="29" t="s">
        <v>233</v>
      </c>
      <c r="I216" s="29"/>
      <c r="J216" s="29">
        <v>100</v>
      </c>
      <c r="K216" s="29"/>
      <c r="L216" s="29"/>
      <c r="M216" s="29"/>
    </row>
    <row r="217" spans="1:13" ht="33" customHeight="1">
      <c r="A217" s="27" t="s">
        <v>234</v>
      </c>
      <c r="B217" s="27"/>
      <c r="C217" s="27"/>
      <c r="D217" s="27"/>
      <c r="E217" s="27"/>
      <c r="F217" s="27"/>
      <c r="G217" s="29" t="s">
        <v>221</v>
      </c>
      <c r="H217" s="29">
        <v>35</v>
      </c>
      <c r="I217" s="29"/>
      <c r="J217" s="29">
        <v>111</v>
      </c>
      <c r="K217" s="29"/>
      <c r="L217" s="29"/>
      <c r="M217" s="29"/>
    </row>
    <row r="218" spans="1:13" ht="33" customHeight="1">
      <c r="A218" s="27" t="s">
        <v>235</v>
      </c>
      <c r="B218" s="27"/>
      <c r="C218" s="27"/>
      <c r="D218" s="27"/>
      <c r="E218" s="27"/>
      <c r="F218" s="27"/>
      <c r="G218" s="29" t="s">
        <v>236</v>
      </c>
      <c r="H218" s="29">
        <v>390</v>
      </c>
      <c r="I218" s="29"/>
      <c r="J218" s="29">
        <v>118</v>
      </c>
      <c r="K218" s="29"/>
      <c r="L218" s="29"/>
      <c r="M218" s="29"/>
    </row>
    <row r="219" spans="1:13" ht="30.75" customHeight="1">
      <c r="A219" s="27" t="s">
        <v>237</v>
      </c>
      <c r="B219" s="27"/>
      <c r="C219" s="27"/>
      <c r="D219" s="27"/>
      <c r="E219" s="27"/>
      <c r="F219" s="27"/>
      <c r="G219" s="29" t="s">
        <v>226</v>
      </c>
      <c r="H219" s="29" t="s">
        <v>238</v>
      </c>
      <c r="I219" s="29"/>
      <c r="J219" s="29">
        <v>100</v>
      </c>
      <c r="K219" s="29"/>
      <c r="L219" s="29"/>
      <c r="M219" s="29"/>
    </row>
    <row r="220" spans="1:13" ht="46.5" customHeight="1">
      <c r="A220" s="27" t="s">
        <v>239</v>
      </c>
      <c r="B220" s="27"/>
      <c r="C220" s="27"/>
      <c r="D220" s="27"/>
      <c r="E220" s="27"/>
      <c r="F220" s="27"/>
      <c r="G220" s="29" t="s">
        <v>221</v>
      </c>
      <c r="H220" s="29">
        <v>116</v>
      </c>
      <c r="I220" s="29"/>
      <c r="J220" s="29">
        <v>190</v>
      </c>
      <c r="K220" s="29"/>
      <c r="L220" s="29"/>
      <c r="M220" s="29"/>
    </row>
    <row r="221" spans="1:14" ht="17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5.75" customHeight="1">
      <c r="A222" s="7" t="s">
        <v>240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8"/>
    </row>
    <row r="223" spans="1:14" ht="9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1:13" ht="28.5" customHeight="1">
      <c r="A224" s="24" t="s">
        <v>56</v>
      </c>
      <c r="B224" s="24"/>
      <c r="C224" s="24"/>
      <c r="D224" s="24"/>
      <c r="E224" s="24"/>
      <c r="F224" s="24"/>
      <c r="G224" s="24"/>
      <c r="H224" s="24"/>
      <c r="I224" s="24"/>
      <c r="J224" s="24" t="s">
        <v>57</v>
      </c>
      <c r="K224" s="24"/>
      <c r="L224" s="24" t="s">
        <v>58</v>
      </c>
      <c r="M224" s="24"/>
    </row>
    <row r="225" spans="1:13" ht="31.5" customHeight="1">
      <c r="A225" s="27" t="s">
        <v>241</v>
      </c>
      <c r="B225" s="27"/>
      <c r="C225" s="27"/>
      <c r="D225" s="27"/>
      <c r="E225" s="27"/>
      <c r="F225" s="27"/>
      <c r="G225" s="27"/>
      <c r="H225" s="27"/>
      <c r="I225" s="27"/>
      <c r="J225" s="32">
        <v>88924191.68</v>
      </c>
      <c r="K225" s="32"/>
      <c r="L225" s="77">
        <v>88924191.68</v>
      </c>
      <c r="M225" s="77"/>
    </row>
    <row r="226" spans="1:13" ht="15" customHeight="1">
      <c r="A226" s="27" t="s">
        <v>242</v>
      </c>
      <c r="B226" s="27"/>
      <c r="C226" s="27"/>
      <c r="D226" s="27"/>
      <c r="E226" s="27"/>
      <c r="F226" s="27"/>
      <c r="G226" s="27"/>
      <c r="H226" s="27"/>
      <c r="I226" s="27"/>
      <c r="J226" s="46"/>
      <c r="K226" s="46"/>
      <c r="L226" s="69"/>
      <c r="M226" s="69"/>
    </row>
    <row r="227" spans="1:13" ht="21.75" customHeight="1">
      <c r="A227" s="27" t="s">
        <v>243</v>
      </c>
      <c r="B227" s="27"/>
      <c r="C227" s="27"/>
      <c r="D227" s="27"/>
      <c r="E227" s="27"/>
      <c r="F227" s="27"/>
      <c r="G227" s="27"/>
      <c r="H227" s="27"/>
      <c r="I227" s="27"/>
      <c r="J227" s="46"/>
      <c r="K227" s="46"/>
      <c r="L227" s="69"/>
      <c r="M227" s="69"/>
    </row>
    <row r="228" spans="1:13" ht="20.25" customHeight="1">
      <c r="A228" s="27" t="s">
        <v>244</v>
      </c>
      <c r="B228" s="27"/>
      <c r="C228" s="27"/>
      <c r="D228" s="27"/>
      <c r="E228" s="27"/>
      <c r="F228" s="27"/>
      <c r="G228" s="27"/>
      <c r="H228" s="27"/>
      <c r="I228" s="27"/>
      <c r="J228" s="46"/>
      <c r="K228" s="46"/>
      <c r="L228" s="69"/>
      <c r="M228" s="69"/>
    </row>
    <row r="229" spans="1:13" ht="32.25" customHeight="1">
      <c r="A229" s="27" t="s">
        <v>245</v>
      </c>
      <c r="B229" s="27"/>
      <c r="C229" s="27"/>
      <c r="D229" s="27"/>
      <c r="E229" s="27"/>
      <c r="F229" s="27"/>
      <c r="G229" s="27"/>
      <c r="H229" s="27"/>
      <c r="I229" s="27"/>
      <c r="J229" s="46">
        <v>11827359.23</v>
      </c>
      <c r="K229" s="46"/>
      <c r="L229" s="69">
        <v>11897539.23</v>
      </c>
      <c r="M229" s="69"/>
    </row>
    <row r="230" spans="1:13" ht="14.25" customHeight="1">
      <c r="A230" s="27" t="s">
        <v>242</v>
      </c>
      <c r="B230" s="27"/>
      <c r="C230" s="27"/>
      <c r="D230" s="27"/>
      <c r="E230" s="27"/>
      <c r="F230" s="27"/>
      <c r="G230" s="27"/>
      <c r="H230" s="27"/>
      <c r="I230" s="27"/>
      <c r="J230" s="46"/>
      <c r="K230" s="46"/>
      <c r="L230" s="69"/>
      <c r="M230" s="69"/>
    </row>
    <row r="231" spans="1:13" ht="18" customHeight="1">
      <c r="A231" s="27" t="s">
        <v>243</v>
      </c>
      <c r="B231" s="27"/>
      <c r="C231" s="27"/>
      <c r="D231" s="27"/>
      <c r="E231" s="27"/>
      <c r="F231" s="27"/>
      <c r="G231" s="27"/>
      <c r="H231" s="27"/>
      <c r="I231" s="27"/>
      <c r="J231" s="46"/>
      <c r="K231" s="46"/>
      <c r="L231" s="69"/>
      <c r="M231" s="69"/>
    </row>
    <row r="232" spans="1:13" ht="16.5" customHeight="1">
      <c r="A232" s="27" t="s">
        <v>244</v>
      </c>
      <c r="B232" s="27"/>
      <c r="C232" s="27"/>
      <c r="D232" s="27"/>
      <c r="E232" s="27"/>
      <c r="F232" s="27"/>
      <c r="G232" s="27"/>
      <c r="H232" s="27"/>
      <c r="I232" s="27"/>
      <c r="J232" s="46"/>
      <c r="K232" s="46"/>
      <c r="L232" s="69"/>
      <c r="M232" s="69"/>
    </row>
    <row r="233" spans="1:13" ht="30.75" customHeight="1">
      <c r="A233" s="27" t="s">
        <v>246</v>
      </c>
      <c r="B233" s="27"/>
      <c r="C233" s="27"/>
      <c r="D233" s="27"/>
      <c r="E233" s="27"/>
      <c r="F233" s="27"/>
      <c r="G233" s="27"/>
      <c r="H233" s="27"/>
      <c r="I233" s="27"/>
      <c r="J233" s="46">
        <v>2640</v>
      </c>
      <c r="K233" s="46"/>
      <c r="L233" s="69">
        <v>2640</v>
      </c>
      <c r="M233" s="69"/>
    </row>
    <row r="234" spans="1:13" ht="15.75" customHeight="1">
      <c r="A234" s="27" t="s">
        <v>242</v>
      </c>
      <c r="B234" s="27"/>
      <c r="C234" s="27"/>
      <c r="D234" s="27"/>
      <c r="E234" s="27"/>
      <c r="F234" s="27"/>
      <c r="G234" s="27"/>
      <c r="H234" s="27"/>
      <c r="I234" s="27"/>
      <c r="J234" s="46"/>
      <c r="K234" s="46"/>
      <c r="L234" s="69"/>
      <c r="M234" s="69"/>
    </row>
    <row r="235" spans="1:13" ht="17.25" customHeight="1">
      <c r="A235" s="27" t="s">
        <v>243</v>
      </c>
      <c r="B235" s="27"/>
      <c r="C235" s="27"/>
      <c r="D235" s="27"/>
      <c r="E235" s="27"/>
      <c r="F235" s="27"/>
      <c r="G235" s="27"/>
      <c r="H235" s="27"/>
      <c r="I235" s="27"/>
      <c r="J235" s="46">
        <v>107.3</v>
      </c>
      <c r="K235" s="46"/>
      <c r="L235" s="69">
        <v>107.3</v>
      </c>
      <c r="M235" s="69"/>
    </row>
    <row r="236" spans="1:13" ht="15.75" customHeight="1">
      <c r="A236" s="27" t="s">
        <v>244</v>
      </c>
      <c r="B236" s="27"/>
      <c r="C236" s="27"/>
      <c r="D236" s="27"/>
      <c r="E236" s="27"/>
      <c r="F236" s="27"/>
      <c r="G236" s="27"/>
      <c r="H236" s="27"/>
      <c r="I236" s="27"/>
      <c r="J236" s="46"/>
      <c r="K236" s="46"/>
      <c r="L236" s="69"/>
      <c r="M236" s="69"/>
    </row>
    <row r="237" spans="1:13" ht="32.25" customHeight="1">
      <c r="A237" s="27" t="s">
        <v>247</v>
      </c>
      <c r="B237" s="27"/>
      <c r="C237" s="27"/>
      <c r="D237" s="27"/>
      <c r="E237" s="27"/>
      <c r="F237" s="27"/>
      <c r="G237" s="27"/>
      <c r="H237" s="27"/>
      <c r="I237" s="27"/>
      <c r="J237" s="46">
        <v>2</v>
      </c>
      <c r="K237" s="46"/>
      <c r="L237" s="69">
        <v>2</v>
      </c>
      <c r="M237" s="69"/>
    </row>
    <row r="238" spans="1:13" ht="32.25" customHeight="1">
      <c r="A238" s="27" t="s">
        <v>248</v>
      </c>
      <c r="B238" s="27"/>
      <c r="C238" s="27"/>
      <c r="D238" s="27"/>
      <c r="E238" s="27"/>
      <c r="F238" s="27"/>
      <c r="G238" s="27"/>
      <c r="H238" s="27"/>
      <c r="I238" s="27"/>
      <c r="J238" s="46"/>
      <c r="K238" s="46"/>
      <c r="L238" s="69">
        <v>134342.97</v>
      </c>
      <c r="M238" s="69"/>
    </row>
    <row r="239" spans="1:13" ht="15" customHeight="1">
      <c r="A239" s="27" t="s">
        <v>249</v>
      </c>
      <c r="B239" s="27"/>
      <c r="C239" s="27"/>
      <c r="D239" s="27"/>
      <c r="E239" s="27"/>
      <c r="F239" s="27"/>
      <c r="G239" s="27"/>
      <c r="H239" s="27"/>
      <c r="I239" s="27"/>
      <c r="J239" s="46"/>
      <c r="K239" s="46"/>
      <c r="L239" s="69"/>
      <c r="M239" s="69"/>
    </row>
    <row r="240" spans="1:13" ht="18.75" customHeight="1">
      <c r="A240" s="27" t="s">
        <v>250</v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69">
        <v>134342.97</v>
      </c>
      <c r="M240" s="69"/>
    </row>
    <row r="241" spans="1:13" ht="15" customHeight="1">
      <c r="A241" s="27" t="s">
        <v>251</v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76"/>
      <c r="M241" s="76"/>
    </row>
    <row r="242" spans="1:13" ht="33.75" customHeight="1">
      <c r="A242" s="27" t="s">
        <v>252</v>
      </c>
      <c r="B242" s="27"/>
      <c r="C242" s="27"/>
      <c r="D242" s="27"/>
      <c r="E242" s="27"/>
      <c r="F242" s="27"/>
      <c r="G242" s="27"/>
      <c r="H242" s="27"/>
      <c r="I242" s="27"/>
      <c r="J242" s="46"/>
      <c r="K242" s="46"/>
      <c r="L242" s="69"/>
      <c r="M242" s="69"/>
    </row>
    <row r="243" spans="1:13" ht="36" customHeight="1">
      <c r="A243" s="27" t="s">
        <v>253</v>
      </c>
      <c r="B243" s="27"/>
      <c r="C243" s="27"/>
      <c r="D243" s="27"/>
      <c r="E243" s="27"/>
      <c r="F243" s="27"/>
      <c r="G243" s="27"/>
      <c r="H243" s="27"/>
      <c r="I243" s="27"/>
      <c r="J243" s="46"/>
      <c r="K243" s="46"/>
      <c r="L243" s="69">
        <v>70180</v>
      </c>
      <c r="M243" s="69"/>
    </row>
    <row r="244" spans="1:13" ht="33" customHeight="1">
      <c r="A244" s="27" t="s">
        <v>254</v>
      </c>
      <c r="B244" s="27"/>
      <c r="C244" s="27"/>
      <c r="D244" s="27"/>
      <c r="E244" s="27"/>
      <c r="F244" s="27"/>
      <c r="G244" s="27"/>
      <c r="H244" s="27"/>
      <c r="I244" s="27"/>
      <c r="J244" s="46">
        <v>11822359.23</v>
      </c>
      <c r="K244" s="46"/>
      <c r="L244" s="69">
        <v>11822359.23</v>
      </c>
      <c r="M244" s="69"/>
    </row>
    <row r="245" spans="1:14" ht="9.7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</row>
    <row r="246" ht="15.75" hidden="1">
      <c r="A246" s="79"/>
    </row>
    <row r="247" spans="1:13" ht="15" customHeight="1">
      <c r="A247" s="58" t="s">
        <v>255</v>
      </c>
      <c r="B247" s="58"/>
      <c r="C247" s="58"/>
      <c r="D247" s="58"/>
      <c r="E247" s="58"/>
      <c r="F247" s="58"/>
      <c r="G247" s="58"/>
      <c r="I247" s="57"/>
      <c r="J247" s="6"/>
      <c r="L247" s="80" t="s">
        <v>256</v>
      </c>
      <c r="M247" s="80"/>
    </row>
    <row r="248" spans="1:13" ht="8.25" customHeight="1">
      <c r="A248" s="58"/>
      <c r="B248" s="58"/>
      <c r="C248" s="58"/>
      <c r="D248" s="58"/>
      <c r="E248" s="58"/>
      <c r="F248" s="58"/>
      <c r="G248" s="58"/>
      <c r="I248" s="81"/>
      <c r="J248" s="80"/>
      <c r="L248" s="80"/>
      <c r="M248" s="80"/>
    </row>
    <row r="249" spans="1:13" ht="15" customHeight="1">
      <c r="A249" s="58" t="s">
        <v>257</v>
      </c>
      <c r="B249" s="58"/>
      <c r="C249" s="58"/>
      <c r="D249" s="58"/>
      <c r="E249" s="58"/>
      <c r="F249" s="58"/>
      <c r="G249" s="58"/>
      <c r="I249" s="57"/>
      <c r="J249" s="6"/>
      <c r="L249" s="80" t="s">
        <v>258</v>
      </c>
      <c r="M249" s="80"/>
    </row>
    <row r="250" spans="1:13" ht="9" customHeight="1">
      <c r="A250" s="58"/>
      <c r="B250" s="58"/>
      <c r="C250" s="58"/>
      <c r="D250" s="58"/>
      <c r="E250" s="58"/>
      <c r="F250" s="58"/>
      <c r="G250" s="58"/>
      <c r="I250" s="81"/>
      <c r="J250" s="80"/>
      <c r="L250" s="80"/>
      <c r="M250" s="80"/>
    </row>
    <row r="251" spans="1:13" ht="11.25" customHeight="1">
      <c r="A251" s="8"/>
      <c r="B251" s="8"/>
      <c r="C251" s="8"/>
      <c r="D251" s="10"/>
      <c r="E251" s="82"/>
      <c r="F251" s="12"/>
      <c r="G251" s="12"/>
      <c r="I251" s="13" t="s">
        <v>5</v>
      </c>
      <c r="J251" s="13"/>
      <c r="L251" s="13" t="s">
        <v>6</v>
      </c>
      <c r="M251" s="13"/>
    </row>
    <row r="252" spans="1:13" ht="15" customHeight="1">
      <c r="A252" s="58" t="s">
        <v>259</v>
      </c>
      <c r="B252" s="58"/>
      <c r="C252" s="58"/>
      <c r="D252" s="58"/>
      <c r="E252" s="58"/>
      <c r="F252" s="58"/>
      <c r="G252" s="58"/>
      <c r="I252" s="57"/>
      <c r="J252" s="6"/>
      <c r="L252" s="80" t="s">
        <v>258</v>
      </c>
      <c r="M252" s="80"/>
    </row>
    <row r="253" spans="1:13" ht="3" customHeight="1">
      <c r="A253" s="58"/>
      <c r="B253" s="58"/>
      <c r="C253" s="58"/>
      <c r="D253" s="58"/>
      <c r="E253" s="58"/>
      <c r="F253" s="58"/>
      <c r="G253" s="58"/>
      <c r="I253" s="81"/>
      <c r="J253" s="80"/>
      <c r="L253" s="80"/>
      <c r="M253" s="80"/>
    </row>
    <row r="254" spans="1:13" ht="13.5" customHeight="1">
      <c r="A254" s="58" t="s">
        <v>260</v>
      </c>
      <c r="B254" s="58"/>
      <c r="C254" s="58"/>
      <c r="D254" s="58"/>
      <c r="E254" s="58"/>
      <c r="F254" s="58"/>
      <c r="G254" s="58"/>
      <c r="I254" s="13" t="s">
        <v>5</v>
      </c>
      <c r="J254" s="13"/>
      <c r="L254" s="13" t="s">
        <v>6</v>
      </c>
      <c r="M254" s="13"/>
    </row>
    <row r="255" spans="1:7" ht="8.25" customHeight="1">
      <c r="A255" s="8"/>
      <c r="B255" s="8"/>
      <c r="C255" s="8"/>
      <c r="D255" s="10"/>
      <c r="E255" s="8"/>
      <c r="F255" s="8"/>
      <c r="G255" s="8"/>
    </row>
    <row r="256" spans="1:7" ht="15" customHeight="1">
      <c r="A256" s="9" t="s">
        <v>261</v>
      </c>
      <c r="B256" s="9"/>
      <c r="C256" s="9"/>
      <c r="D256" s="9"/>
      <c r="E256" s="9"/>
      <c r="F256" s="9"/>
      <c r="G256" s="9"/>
    </row>
    <row r="257" spans="1:7" ht="1.5" customHeight="1">
      <c r="A257" s="9"/>
      <c r="B257" s="9"/>
      <c r="C257" s="9"/>
      <c r="D257" s="9"/>
      <c r="E257" s="9"/>
      <c r="F257" s="9"/>
      <c r="G257" s="9"/>
    </row>
    <row r="258" spans="1:13" ht="15" customHeight="1">
      <c r="A258" s="83" t="s">
        <v>262</v>
      </c>
      <c r="B258" s="83"/>
      <c r="C258" s="83"/>
      <c r="D258" s="83"/>
      <c r="E258" s="83"/>
      <c r="F258" s="83"/>
      <c r="G258" s="83"/>
      <c r="I258" s="57"/>
      <c r="J258" s="6"/>
      <c r="L258" s="80" t="s">
        <v>263</v>
      </c>
      <c r="M258" s="80"/>
    </row>
    <row r="259" spans="1:13" ht="11.25" customHeight="1">
      <c r="A259" s="83"/>
      <c r="B259" s="83"/>
      <c r="C259" s="83"/>
      <c r="D259" s="83"/>
      <c r="E259" s="83"/>
      <c r="F259" s="83"/>
      <c r="G259" s="83"/>
      <c r="I259" s="81"/>
      <c r="J259" s="80"/>
      <c r="L259" s="80"/>
      <c r="M259" s="80"/>
    </row>
    <row r="260" spans="1:13" ht="15.75" customHeight="1">
      <c r="A260" s="79"/>
      <c r="I260" s="13" t="s">
        <v>5</v>
      </c>
      <c r="J260" s="13"/>
      <c r="L260" s="13" t="s">
        <v>6</v>
      </c>
      <c r="M260" s="13"/>
    </row>
  </sheetData>
  <sheetProtection selectLockedCells="1" selectUnlockedCells="1"/>
  <mergeCells count="649">
    <mergeCell ref="J1:M1"/>
    <mergeCell ref="J2:M2"/>
    <mergeCell ref="A5:A6"/>
    <mergeCell ref="B5:C6"/>
    <mergeCell ref="D5:E6"/>
    <mergeCell ref="F5:F6"/>
    <mergeCell ref="J6:M6"/>
    <mergeCell ref="B7:C7"/>
    <mergeCell ref="D7:E7"/>
    <mergeCell ref="J7:M7"/>
    <mergeCell ref="B8:C8"/>
    <mergeCell ref="D8:E8"/>
    <mergeCell ref="J8:M8"/>
    <mergeCell ref="B9:C9"/>
    <mergeCell ref="D9:E9"/>
    <mergeCell ref="J9:M9"/>
    <mergeCell ref="B10:C10"/>
    <mergeCell ref="D10:E10"/>
    <mergeCell ref="K10:M10"/>
    <mergeCell ref="B11:C11"/>
    <mergeCell ref="D11:E11"/>
    <mergeCell ref="J11:M11"/>
    <mergeCell ref="B12:C12"/>
    <mergeCell ref="D12:E12"/>
    <mergeCell ref="G12:N12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3:M23"/>
    <mergeCell ref="A24:M24"/>
    <mergeCell ref="A25:M25"/>
    <mergeCell ref="A26:M26"/>
    <mergeCell ref="A28:I28"/>
    <mergeCell ref="J28:M28"/>
    <mergeCell ref="A29:I29"/>
    <mergeCell ref="J29:M40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J41:M41"/>
    <mergeCell ref="A42:M42"/>
    <mergeCell ref="A44:I44"/>
    <mergeCell ref="J44:K44"/>
    <mergeCell ref="L44:M44"/>
    <mergeCell ref="A45:I45"/>
    <mergeCell ref="J45:K45"/>
    <mergeCell ref="L45:M45"/>
    <mergeCell ref="A46:I46"/>
    <mergeCell ref="J46:K46"/>
    <mergeCell ref="L46:M46"/>
    <mergeCell ref="A47:I47"/>
    <mergeCell ref="J47:K47"/>
    <mergeCell ref="L47:M47"/>
    <mergeCell ref="A49:M49"/>
    <mergeCell ref="A51:I51"/>
    <mergeCell ref="J51:M51"/>
    <mergeCell ref="A52:I52"/>
    <mergeCell ref="J52:M52"/>
    <mergeCell ref="A53:I53"/>
    <mergeCell ref="J53:M53"/>
    <mergeCell ref="A54:I54"/>
    <mergeCell ref="J54:M54"/>
    <mergeCell ref="A55:I55"/>
    <mergeCell ref="J55:M55"/>
    <mergeCell ref="A56:I56"/>
    <mergeCell ref="J56:M56"/>
    <mergeCell ref="A57:I57"/>
    <mergeCell ref="J57:M57"/>
    <mergeCell ref="A58:I58"/>
    <mergeCell ref="J58:M58"/>
    <mergeCell ref="A59:I59"/>
    <mergeCell ref="J59:M59"/>
    <mergeCell ref="A61:M61"/>
    <mergeCell ref="A62:M62"/>
    <mergeCell ref="A63:J63"/>
    <mergeCell ref="A64:J64"/>
    <mergeCell ref="A66:M66"/>
    <mergeCell ref="A68:M68"/>
    <mergeCell ref="A70:M70"/>
    <mergeCell ref="A71:D71"/>
    <mergeCell ref="E71:F71"/>
    <mergeCell ref="G71:H71"/>
    <mergeCell ref="K71:M71"/>
    <mergeCell ref="A72:D72"/>
    <mergeCell ref="E72:F72"/>
    <mergeCell ref="G72:H72"/>
    <mergeCell ref="K72:M72"/>
    <mergeCell ref="A73:D73"/>
    <mergeCell ref="E73:F73"/>
    <mergeCell ref="G73:H73"/>
    <mergeCell ref="K73:M73"/>
    <mergeCell ref="A74:D74"/>
    <mergeCell ref="E74:F74"/>
    <mergeCell ref="G74:H74"/>
    <mergeCell ref="K74:M74"/>
    <mergeCell ref="A75:D75"/>
    <mergeCell ref="E75:F75"/>
    <mergeCell ref="G75:H75"/>
    <mergeCell ref="K75:M75"/>
    <mergeCell ref="A76:D76"/>
    <mergeCell ref="E76:F76"/>
    <mergeCell ref="G76:H76"/>
    <mergeCell ref="K76:M76"/>
    <mergeCell ref="A77:D77"/>
    <mergeCell ref="E77:F77"/>
    <mergeCell ref="G77:H77"/>
    <mergeCell ref="K77:M77"/>
    <mergeCell ref="A78:D78"/>
    <mergeCell ref="E78:F78"/>
    <mergeCell ref="G78:H78"/>
    <mergeCell ref="K78:M78"/>
    <mergeCell ref="A79:D79"/>
    <mergeCell ref="E79:F79"/>
    <mergeCell ref="G79:H79"/>
    <mergeCell ref="K79:M79"/>
    <mergeCell ref="A80:D80"/>
    <mergeCell ref="E80:F80"/>
    <mergeCell ref="G80:H80"/>
    <mergeCell ref="K80:M80"/>
    <mergeCell ref="A81:D81"/>
    <mergeCell ref="E81:F81"/>
    <mergeCell ref="G81:H81"/>
    <mergeCell ref="K81:M81"/>
    <mergeCell ref="A82:D82"/>
    <mergeCell ref="E82:F82"/>
    <mergeCell ref="G82:H82"/>
    <mergeCell ref="K82:M82"/>
    <mergeCell ref="A83:D83"/>
    <mergeCell ref="E83:F83"/>
    <mergeCell ref="G83:H83"/>
    <mergeCell ref="K83:M83"/>
    <mergeCell ref="A84:D84"/>
    <mergeCell ref="E84:F84"/>
    <mergeCell ref="G84:H84"/>
    <mergeCell ref="K84:M84"/>
    <mergeCell ref="A85:D85"/>
    <mergeCell ref="E85:F85"/>
    <mergeCell ref="G85:H85"/>
    <mergeCell ref="K85:M85"/>
    <mergeCell ref="A86:D86"/>
    <mergeCell ref="E86:F86"/>
    <mergeCell ref="G86:H86"/>
    <mergeCell ref="K86:M86"/>
    <mergeCell ref="A87:D87"/>
    <mergeCell ref="E87:F87"/>
    <mergeCell ref="G87:H87"/>
    <mergeCell ref="K87:M87"/>
    <mergeCell ref="A88:D88"/>
    <mergeCell ref="E88:F88"/>
    <mergeCell ref="G88:H88"/>
    <mergeCell ref="K88:M88"/>
    <mergeCell ref="A89:D89"/>
    <mergeCell ref="E89:F89"/>
    <mergeCell ref="G89:H89"/>
    <mergeCell ref="K89:M89"/>
    <mergeCell ref="A90:D90"/>
    <mergeCell ref="E90:F90"/>
    <mergeCell ref="G90:H90"/>
    <mergeCell ref="K90:M90"/>
    <mergeCell ref="A91:D91"/>
    <mergeCell ref="E91:F91"/>
    <mergeCell ref="G91:H91"/>
    <mergeCell ref="K91:M91"/>
    <mergeCell ref="A92:D92"/>
    <mergeCell ref="E92:F92"/>
    <mergeCell ref="G92:H92"/>
    <mergeCell ref="K92:M92"/>
    <mergeCell ref="A93:D93"/>
    <mergeCell ref="E93:F93"/>
    <mergeCell ref="G93:H93"/>
    <mergeCell ref="K93:M93"/>
    <mergeCell ref="A94:D94"/>
    <mergeCell ref="E94:F94"/>
    <mergeCell ref="G94:H94"/>
    <mergeCell ref="K94:M94"/>
    <mergeCell ref="A95:D95"/>
    <mergeCell ref="E95:F95"/>
    <mergeCell ref="G95:H95"/>
    <mergeCell ref="K95:M95"/>
    <mergeCell ref="A96:D96"/>
    <mergeCell ref="E96:F96"/>
    <mergeCell ref="G96:H96"/>
    <mergeCell ref="K96:M96"/>
    <mergeCell ref="A98:M98"/>
    <mergeCell ref="A99:D99"/>
    <mergeCell ref="E99:F99"/>
    <mergeCell ref="G99:H99"/>
    <mergeCell ref="K99:M99"/>
    <mergeCell ref="A100:D100"/>
    <mergeCell ref="E100:F100"/>
    <mergeCell ref="G100:H100"/>
    <mergeCell ref="K100:M100"/>
    <mergeCell ref="A101:D101"/>
    <mergeCell ref="E101:F101"/>
    <mergeCell ref="G101:H101"/>
    <mergeCell ref="K101:M101"/>
    <mergeCell ref="A102:D102"/>
    <mergeCell ref="E102:F102"/>
    <mergeCell ref="G102:H102"/>
    <mergeCell ref="K102:M102"/>
    <mergeCell ref="A103:D103"/>
    <mergeCell ref="E103:F103"/>
    <mergeCell ref="G103:H103"/>
    <mergeCell ref="K103:M103"/>
    <mergeCell ref="A104:D104"/>
    <mergeCell ref="E104:F104"/>
    <mergeCell ref="G104:H104"/>
    <mergeCell ref="K104:M104"/>
    <mergeCell ref="A105:D105"/>
    <mergeCell ref="E105:F105"/>
    <mergeCell ref="G105:H105"/>
    <mergeCell ref="K105:M105"/>
    <mergeCell ref="A106:D106"/>
    <mergeCell ref="E106:F106"/>
    <mergeCell ref="G106:H106"/>
    <mergeCell ref="K106:M106"/>
    <mergeCell ref="A107:D107"/>
    <mergeCell ref="E107:F107"/>
    <mergeCell ref="G107:H107"/>
    <mergeCell ref="K107:M107"/>
    <mergeCell ref="A108:D108"/>
    <mergeCell ref="E108:F108"/>
    <mergeCell ref="G108:H108"/>
    <mergeCell ref="K108:M108"/>
    <mergeCell ref="A109:D109"/>
    <mergeCell ref="E109:F109"/>
    <mergeCell ref="G109:H109"/>
    <mergeCell ref="K109:M109"/>
    <mergeCell ref="A110:D110"/>
    <mergeCell ref="E110:F110"/>
    <mergeCell ref="G110:H110"/>
    <mergeCell ref="K110:M110"/>
    <mergeCell ref="A111:D111"/>
    <mergeCell ref="E111:F111"/>
    <mergeCell ref="G111:H111"/>
    <mergeCell ref="K111:M111"/>
    <mergeCell ref="A112:D112"/>
    <mergeCell ref="E112:F112"/>
    <mergeCell ref="G112:H112"/>
    <mergeCell ref="K112:M112"/>
    <mergeCell ref="A113:D113"/>
    <mergeCell ref="E113:F113"/>
    <mergeCell ref="G113:H113"/>
    <mergeCell ref="K113:M113"/>
    <mergeCell ref="A114:D114"/>
    <mergeCell ref="E114:F114"/>
    <mergeCell ref="G114:H114"/>
    <mergeCell ref="K114:M114"/>
    <mergeCell ref="A115:D115"/>
    <mergeCell ref="E115:F115"/>
    <mergeCell ref="G115:H115"/>
    <mergeCell ref="K115:M115"/>
    <mergeCell ref="A116:D116"/>
    <mergeCell ref="E116:F116"/>
    <mergeCell ref="G116:H116"/>
    <mergeCell ref="K116:M116"/>
    <mergeCell ref="A117:D117"/>
    <mergeCell ref="E117:F117"/>
    <mergeCell ref="G117:H117"/>
    <mergeCell ref="K117:M117"/>
    <mergeCell ref="A118:D118"/>
    <mergeCell ref="E118:F118"/>
    <mergeCell ref="G118:H118"/>
    <mergeCell ref="K118:M118"/>
    <mergeCell ref="A119:D119"/>
    <mergeCell ref="E119:F119"/>
    <mergeCell ref="G119:H119"/>
    <mergeCell ref="K119:M119"/>
    <mergeCell ref="A120:D120"/>
    <mergeCell ref="E120:F120"/>
    <mergeCell ref="G120:H120"/>
    <mergeCell ref="K120:M120"/>
    <mergeCell ref="A121:D121"/>
    <mergeCell ref="E121:F121"/>
    <mergeCell ref="G121:H121"/>
    <mergeCell ref="K121:M121"/>
    <mergeCell ref="A122:D122"/>
    <mergeCell ref="E122:F122"/>
    <mergeCell ref="G122:H122"/>
    <mergeCell ref="K122:M122"/>
    <mergeCell ref="A123:D123"/>
    <mergeCell ref="E123:F123"/>
    <mergeCell ref="G123:H123"/>
    <mergeCell ref="K123:M123"/>
    <mergeCell ref="A124:D124"/>
    <mergeCell ref="E124:F124"/>
    <mergeCell ref="G124:H124"/>
    <mergeCell ref="K124:M124"/>
    <mergeCell ref="A125:D125"/>
    <mergeCell ref="E125:F125"/>
    <mergeCell ref="G125:H125"/>
    <mergeCell ref="K125:M125"/>
    <mergeCell ref="A126:D126"/>
    <mergeCell ref="E126:F126"/>
    <mergeCell ref="G126:H126"/>
    <mergeCell ref="K126:M126"/>
    <mergeCell ref="A127:D127"/>
    <mergeCell ref="E127:F127"/>
    <mergeCell ref="G127:H127"/>
    <mergeCell ref="K127:M127"/>
    <mergeCell ref="A128:D128"/>
    <mergeCell ref="E128:F128"/>
    <mergeCell ref="G128:H128"/>
    <mergeCell ref="K128:M128"/>
    <mergeCell ref="A129:D129"/>
    <mergeCell ref="E129:F129"/>
    <mergeCell ref="G129:H129"/>
    <mergeCell ref="K129:M129"/>
    <mergeCell ref="A130:D130"/>
    <mergeCell ref="E130:F130"/>
    <mergeCell ref="G130:H130"/>
    <mergeCell ref="K130:M130"/>
    <mergeCell ref="A131:D131"/>
    <mergeCell ref="E131:F131"/>
    <mergeCell ref="G131:H131"/>
    <mergeCell ref="K131:M131"/>
    <mergeCell ref="A132:D132"/>
    <mergeCell ref="E132:F132"/>
    <mergeCell ref="G132:H132"/>
    <mergeCell ref="K132:M132"/>
    <mergeCell ref="A134:M134"/>
    <mergeCell ref="A136:M136"/>
    <mergeCell ref="A138:A139"/>
    <mergeCell ref="B138:H139"/>
    <mergeCell ref="I138:I139"/>
    <mergeCell ref="J138:J139"/>
    <mergeCell ref="K138:K139"/>
    <mergeCell ref="L138:L139"/>
    <mergeCell ref="M138:M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A150:M150"/>
    <mergeCell ref="A152:M152"/>
    <mergeCell ref="A154:M154"/>
    <mergeCell ref="A156:M156"/>
    <mergeCell ref="A157:M157"/>
    <mergeCell ref="A158:M158"/>
    <mergeCell ref="A160:M160"/>
    <mergeCell ref="A162:B162"/>
    <mergeCell ref="D162:E162"/>
    <mergeCell ref="F162:H162"/>
    <mergeCell ref="J162:M162"/>
    <mergeCell ref="A163:B163"/>
    <mergeCell ref="D163:E163"/>
    <mergeCell ref="F163:H163"/>
    <mergeCell ref="J163:M163"/>
    <mergeCell ref="A164:B164"/>
    <mergeCell ref="D164:E164"/>
    <mergeCell ref="F164:H164"/>
    <mergeCell ref="J164:M164"/>
    <mergeCell ref="A165:B165"/>
    <mergeCell ref="D165:E165"/>
    <mergeCell ref="F165:H165"/>
    <mergeCell ref="J165:M165"/>
    <mergeCell ref="A166:B166"/>
    <mergeCell ref="D166:E166"/>
    <mergeCell ref="F166:H166"/>
    <mergeCell ref="J166:M166"/>
    <mergeCell ref="A167:B167"/>
    <mergeCell ref="D167:E167"/>
    <mergeCell ref="F167:H167"/>
    <mergeCell ref="J167:M167"/>
    <mergeCell ref="A168:B168"/>
    <mergeCell ref="D168:E168"/>
    <mergeCell ref="F168:H168"/>
    <mergeCell ref="J168:M168"/>
    <mergeCell ref="A169:B169"/>
    <mergeCell ref="D169:E169"/>
    <mergeCell ref="F169:H169"/>
    <mergeCell ref="J169:M169"/>
    <mergeCell ref="A170:B170"/>
    <mergeCell ref="D170:E170"/>
    <mergeCell ref="F170:H170"/>
    <mergeCell ref="J170:M170"/>
    <mergeCell ref="A171:B171"/>
    <mergeCell ref="D171:E171"/>
    <mergeCell ref="F171:H171"/>
    <mergeCell ref="J171:M171"/>
    <mergeCell ref="A172:B172"/>
    <mergeCell ref="D172:E172"/>
    <mergeCell ref="F172:H172"/>
    <mergeCell ref="J172:M172"/>
    <mergeCell ref="A173:B173"/>
    <mergeCell ref="D173:E173"/>
    <mergeCell ref="A174:B174"/>
    <mergeCell ref="D174:E174"/>
    <mergeCell ref="F174:H174"/>
    <mergeCell ref="A175:B175"/>
    <mergeCell ref="D175:E175"/>
    <mergeCell ref="F175:H175"/>
    <mergeCell ref="J175:M175"/>
    <mergeCell ref="A176:B176"/>
    <mergeCell ref="D176:E176"/>
    <mergeCell ref="F176:H176"/>
    <mergeCell ref="J176:M176"/>
    <mergeCell ref="A177:B177"/>
    <mergeCell ref="D177:E177"/>
    <mergeCell ref="F177:H177"/>
    <mergeCell ref="J177:M177"/>
    <mergeCell ref="A178:B178"/>
    <mergeCell ref="D178:E178"/>
    <mergeCell ref="F178:H178"/>
    <mergeCell ref="J178:M178"/>
    <mergeCell ref="A179:B179"/>
    <mergeCell ref="D179:E179"/>
    <mergeCell ref="F179:H179"/>
    <mergeCell ref="J179:M179"/>
    <mergeCell ref="A180:B180"/>
    <mergeCell ref="D180:E180"/>
    <mergeCell ref="F180:H180"/>
    <mergeCell ref="J180:M180"/>
    <mergeCell ref="A181:B181"/>
    <mergeCell ref="D181:E181"/>
    <mergeCell ref="F181:H181"/>
    <mergeCell ref="J181:M181"/>
    <mergeCell ref="A182:B182"/>
    <mergeCell ref="D182:E182"/>
    <mergeCell ref="F182:H182"/>
    <mergeCell ref="J182:M182"/>
    <mergeCell ref="A183:B183"/>
    <mergeCell ref="D183:E183"/>
    <mergeCell ref="F183:H183"/>
    <mergeCell ref="J183:M183"/>
    <mergeCell ref="A184:B184"/>
    <mergeCell ref="D184:E184"/>
    <mergeCell ref="F184:H184"/>
    <mergeCell ref="J184:M184"/>
    <mergeCell ref="A185:B185"/>
    <mergeCell ref="D185:E185"/>
    <mergeCell ref="F185:H185"/>
    <mergeCell ref="J185:M185"/>
    <mergeCell ref="A186:B186"/>
    <mergeCell ref="D186:E186"/>
    <mergeCell ref="F186:H186"/>
    <mergeCell ref="J186:M186"/>
    <mergeCell ref="A187:B187"/>
    <mergeCell ref="D187:E187"/>
    <mergeCell ref="F187:H187"/>
    <mergeCell ref="J187:M187"/>
    <mergeCell ref="A188:B188"/>
    <mergeCell ref="D188:E188"/>
    <mergeCell ref="F188:H188"/>
    <mergeCell ref="J188:M188"/>
    <mergeCell ref="A189:B189"/>
    <mergeCell ref="D189:E189"/>
    <mergeCell ref="F189:H189"/>
    <mergeCell ref="J189:M189"/>
    <mergeCell ref="A190:B190"/>
    <mergeCell ref="D190:E190"/>
    <mergeCell ref="F190:H190"/>
    <mergeCell ref="J190:M190"/>
    <mergeCell ref="A191:B191"/>
    <mergeCell ref="D191:E191"/>
    <mergeCell ref="F191:H191"/>
    <mergeCell ref="J191:M191"/>
    <mergeCell ref="A192:B192"/>
    <mergeCell ref="D192:E192"/>
    <mergeCell ref="F192:H192"/>
    <mergeCell ref="J192:M192"/>
    <mergeCell ref="A193:B193"/>
    <mergeCell ref="D193:E193"/>
    <mergeCell ref="F193:H193"/>
    <mergeCell ref="J193:M193"/>
    <mergeCell ref="A194:B194"/>
    <mergeCell ref="D194:E194"/>
    <mergeCell ref="F194:H194"/>
    <mergeCell ref="J194:M194"/>
    <mergeCell ref="A195:B195"/>
    <mergeCell ref="D195:E195"/>
    <mergeCell ref="F195:H195"/>
    <mergeCell ref="J195:M195"/>
    <mergeCell ref="A196:B196"/>
    <mergeCell ref="D196:E196"/>
    <mergeCell ref="F196:H196"/>
    <mergeCell ref="J196:M196"/>
    <mergeCell ref="A197:B197"/>
    <mergeCell ref="D197:E197"/>
    <mergeCell ref="F197:H197"/>
    <mergeCell ref="J197:M197"/>
    <mergeCell ref="A198:B198"/>
    <mergeCell ref="D198:E198"/>
    <mergeCell ref="F198:H198"/>
    <mergeCell ref="J198:M198"/>
    <mergeCell ref="A199:B199"/>
    <mergeCell ref="D199:E199"/>
    <mergeCell ref="F199:H199"/>
    <mergeCell ref="J199:M199"/>
    <mergeCell ref="A200:B200"/>
    <mergeCell ref="D200:E200"/>
    <mergeCell ref="F200:H200"/>
    <mergeCell ref="J200:M200"/>
    <mergeCell ref="A201:B201"/>
    <mergeCell ref="D201:E201"/>
    <mergeCell ref="F201:H201"/>
    <mergeCell ref="J201:M201"/>
    <mergeCell ref="A202:B202"/>
    <mergeCell ref="D202:E202"/>
    <mergeCell ref="F202:H202"/>
    <mergeCell ref="J202:M202"/>
    <mergeCell ref="A203:B203"/>
    <mergeCell ref="D203:E203"/>
    <mergeCell ref="F203:H203"/>
    <mergeCell ref="J203:M203"/>
    <mergeCell ref="A204:B204"/>
    <mergeCell ref="D204:E204"/>
    <mergeCell ref="F204:H204"/>
    <mergeCell ref="J204:M204"/>
    <mergeCell ref="A205:B205"/>
    <mergeCell ref="D205:E205"/>
    <mergeCell ref="F205:H205"/>
    <mergeCell ref="J205:M205"/>
    <mergeCell ref="A207:M207"/>
    <mergeCell ref="A209:F209"/>
    <mergeCell ref="H209:I209"/>
    <mergeCell ref="K209:M209"/>
    <mergeCell ref="A210:F210"/>
    <mergeCell ref="H210:I210"/>
    <mergeCell ref="K210:M210"/>
    <mergeCell ref="A211:F211"/>
    <mergeCell ref="H211:I211"/>
    <mergeCell ref="K211:M211"/>
    <mergeCell ref="A212:F212"/>
    <mergeCell ref="H212:I212"/>
    <mergeCell ref="K212:M212"/>
    <mergeCell ref="A213:F213"/>
    <mergeCell ref="H213:I213"/>
    <mergeCell ref="K213:M213"/>
    <mergeCell ref="A214:F214"/>
    <mergeCell ref="H214:I214"/>
    <mergeCell ref="K214:M214"/>
    <mergeCell ref="A215:F215"/>
    <mergeCell ref="H215:I215"/>
    <mergeCell ref="K215:M215"/>
    <mergeCell ref="A216:F216"/>
    <mergeCell ref="H216:I216"/>
    <mergeCell ref="K216:M216"/>
    <mergeCell ref="A217:F217"/>
    <mergeCell ref="H217:I217"/>
    <mergeCell ref="K217:M217"/>
    <mergeCell ref="A218:F218"/>
    <mergeCell ref="H218:I218"/>
    <mergeCell ref="K218:M218"/>
    <mergeCell ref="A219:F219"/>
    <mergeCell ref="H219:I219"/>
    <mergeCell ref="K219:M219"/>
    <mergeCell ref="A220:F220"/>
    <mergeCell ref="H220:I220"/>
    <mergeCell ref="K220:M220"/>
    <mergeCell ref="A222:M222"/>
    <mergeCell ref="A224:I224"/>
    <mergeCell ref="J224:K224"/>
    <mergeCell ref="L224:M224"/>
    <mergeCell ref="A225:I225"/>
    <mergeCell ref="J225:K225"/>
    <mergeCell ref="L225:M225"/>
    <mergeCell ref="A226:I226"/>
    <mergeCell ref="J226:K226"/>
    <mergeCell ref="L226:M226"/>
    <mergeCell ref="A227:I227"/>
    <mergeCell ref="J227:K227"/>
    <mergeCell ref="L227:M227"/>
    <mergeCell ref="A228:I228"/>
    <mergeCell ref="J228:K228"/>
    <mergeCell ref="L228:M228"/>
    <mergeCell ref="A229:I229"/>
    <mergeCell ref="J229:K229"/>
    <mergeCell ref="L229:M229"/>
    <mergeCell ref="A230:I230"/>
    <mergeCell ref="J230:K230"/>
    <mergeCell ref="L230:M230"/>
    <mergeCell ref="A231:I231"/>
    <mergeCell ref="J231:K231"/>
    <mergeCell ref="L231:M231"/>
    <mergeCell ref="A232:I232"/>
    <mergeCell ref="J232:K232"/>
    <mergeCell ref="L232:M232"/>
    <mergeCell ref="A233:I233"/>
    <mergeCell ref="J233:K233"/>
    <mergeCell ref="L233:M233"/>
    <mergeCell ref="A234:I234"/>
    <mergeCell ref="J234:K234"/>
    <mergeCell ref="L234:M234"/>
    <mergeCell ref="A235:I235"/>
    <mergeCell ref="J235:K235"/>
    <mergeCell ref="L235:M235"/>
    <mergeCell ref="A236:I236"/>
    <mergeCell ref="J236:K236"/>
    <mergeCell ref="L236:M236"/>
    <mergeCell ref="A237:I237"/>
    <mergeCell ref="J237:K237"/>
    <mergeCell ref="L237:M237"/>
    <mergeCell ref="A238:I238"/>
    <mergeCell ref="J238:K238"/>
    <mergeCell ref="L238:M238"/>
    <mergeCell ref="A239:I239"/>
    <mergeCell ref="J239:K239"/>
    <mergeCell ref="L239:M239"/>
    <mergeCell ref="A240:I240"/>
    <mergeCell ref="J240:K240"/>
    <mergeCell ref="L240:M240"/>
    <mergeCell ref="A241:I241"/>
    <mergeCell ref="J241:K241"/>
    <mergeCell ref="L241:M241"/>
    <mergeCell ref="A242:I242"/>
    <mergeCell ref="J242:K242"/>
    <mergeCell ref="L242:M242"/>
    <mergeCell ref="A243:I243"/>
    <mergeCell ref="J243:K243"/>
    <mergeCell ref="L243:M243"/>
    <mergeCell ref="A244:I244"/>
    <mergeCell ref="J244:K244"/>
    <mergeCell ref="L244:M244"/>
    <mergeCell ref="A247:G248"/>
    <mergeCell ref="L247:M248"/>
    <mergeCell ref="A249:G250"/>
    <mergeCell ref="L249:M250"/>
    <mergeCell ref="I251:J251"/>
    <mergeCell ref="L251:M251"/>
    <mergeCell ref="A252:G253"/>
    <mergeCell ref="L252:M253"/>
    <mergeCell ref="A254:G254"/>
    <mergeCell ref="I254:J254"/>
    <mergeCell ref="L254:M254"/>
    <mergeCell ref="A256:G257"/>
    <mergeCell ref="A258:G259"/>
    <mergeCell ref="L258:M259"/>
    <mergeCell ref="I260:J260"/>
    <mergeCell ref="L260:M260"/>
  </mergeCells>
  <printOptions/>
  <pageMargins left="0.3902777777777778" right="0" top="0.4701388888888889" bottom="0.3902777777777778" header="0.2" footer="0.5118055555555555"/>
  <pageSetup firstPageNumber="7" useFirstPageNumber="1" horizontalDpi="300" verticalDpi="300" orientation="landscape" paperSize="9" scale="77"/>
  <headerFooter alignWithMargins="0">
    <oddHeader>&amp;C&amp;P</oddHeader>
  </headerFooter>
  <rowBreaks count="3" manualBreakCount="3">
    <brk id="97" max="255" man="1"/>
    <brk id="158" max="255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0"/>
  <sheetViews>
    <sheetView view="pageBreakPreview" zoomScale="90" zoomScaleNormal="90" zoomScaleSheetLayoutView="90" workbookViewId="0" topLeftCell="A12">
      <selection activeCell="A15" sqref="A15"/>
    </sheetView>
  </sheetViews>
  <sheetFormatPr defaultColWidth="9.140625" defaultRowHeight="15"/>
  <cols>
    <col min="1" max="3" width="9.140625" style="1" customWidth="1"/>
    <col min="4" max="4" width="7.8515625" style="1" customWidth="1"/>
    <col min="5" max="5" width="6.8515625" style="1" customWidth="1"/>
    <col min="6" max="6" width="8.421875" style="1" customWidth="1"/>
    <col min="7" max="7" width="10.57421875" style="1" customWidth="1"/>
    <col min="8" max="8" width="6.421875" style="1" customWidth="1"/>
    <col min="9" max="9" width="14.28125" style="1" customWidth="1"/>
    <col min="10" max="10" width="15.140625" style="1" customWidth="1"/>
    <col min="11" max="11" width="11.7109375" style="1" customWidth="1"/>
    <col min="12" max="12" width="13.8515625" style="1" customWidth="1"/>
    <col min="13" max="13" width="21.28125" style="1" customWidth="1"/>
    <col min="14" max="16384" width="9.140625" style="1" customWidth="1"/>
  </cols>
  <sheetData>
    <row r="1" spans="1:13" ht="15.75">
      <c r="A1" s="2"/>
      <c r="J1" s="3" t="s">
        <v>0</v>
      </c>
      <c r="K1" s="3"/>
      <c r="L1" s="3"/>
      <c r="M1" s="3"/>
    </row>
    <row r="2" spans="1:13" ht="27" customHeight="1">
      <c r="A2" s="4"/>
      <c r="J2" s="5"/>
      <c r="K2" s="5"/>
      <c r="L2" s="5"/>
      <c r="M2" s="5"/>
    </row>
    <row r="3" ht="9.75" customHeight="1">
      <c r="A3" s="2"/>
    </row>
    <row r="4" ht="7.5" customHeight="1">
      <c r="A4" s="2"/>
    </row>
    <row r="5" spans="1:14" ht="15" customHeight="1" hidden="1">
      <c r="A5" s="6"/>
      <c r="B5" s="6"/>
      <c r="C5" s="6"/>
      <c r="D5" s="6"/>
      <c r="E5" s="6"/>
      <c r="F5" s="7"/>
      <c r="G5" s="8"/>
      <c r="H5" s="8"/>
      <c r="I5" s="8"/>
      <c r="J5" s="8"/>
      <c r="K5" s="8"/>
      <c r="L5" s="8"/>
      <c r="M5" s="8"/>
      <c r="N5" s="8"/>
    </row>
    <row r="6" spans="1:14" ht="15" customHeight="1">
      <c r="A6" s="6"/>
      <c r="B6" s="6"/>
      <c r="C6" s="6"/>
      <c r="D6" s="6"/>
      <c r="E6" s="6"/>
      <c r="F6" s="7"/>
      <c r="H6" s="8"/>
      <c r="I6" s="8"/>
      <c r="J6" s="9" t="s">
        <v>1</v>
      </c>
      <c r="K6" s="9"/>
      <c r="L6" s="9"/>
      <c r="M6" s="9"/>
      <c r="N6" s="8"/>
    </row>
    <row r="7" spans="1:14" ht="18" customHeight="1">
      <c r="A7" s="8"/>
      <c r="B7" s="6"/>
      <c r="C7" s="6"/>
      <c r="D7" s="6"/>
      <c r="E7" s="6"/>
      <c r="F7" s="10"/>
      <c r="G7" s="6"/>
      <c r="H7" s="6"/>
      <c r="I7" s="6"/>
      <c r="J7" s="11" t="s">
        <v>2</v>
      </c>
      <c r="K7" s="11"/>
      <c r="L7" s="11"/>
      <c r="M7" s="11"/>
      <c r="N7" s="6"/>
    </row>
    <row r="8" spans="1:14" ht="15.75" customHeight="1">
      <c r="A8" s="8"/>
      <c r="B8" s="6"/>
      <c r="C8" s="6"/>
      <c r="D8" s="6"/>
      <c r="E8" s="6"/>
      <c r="F8" s="10"/>
      <c r="H8" s="12"/>
      <c r="I8" s="12"/>
      <c r="J8" s="13" t="s">
        <v>3</v>
      </c>
      <c r="K8" s="13"/>
      <c r="L8" s="13"/>
      <c r="M8" s="13"/>
      <c r="N8" s="12"/>
    </row>
    <row r="9" spans="1:14" ht="15.75" customHeight="1">
      <c r="A9" s="8"/>
      <c r="B9" s="6"/>
      <c r="C9" s="6"/>
      <c r="D9" s="6"/>
      <c r="E9" s="6"/>
      <c r="F9" s="10"/>
      <c r="G9" s="6"/>
      <c r="H9" s="6"/>
      <c r="I9" s="6"/>
      <c r="J9" s="11" t="s">
        <v>264</v>
      </c>
      <c r="K9" s="11"/>
      <c r="L9" s="11"/>
      <c r="M9" s="11"/>
      <c r="N9" s="6"/>
    </row>
    <row r="10" spans="1:14" ht="15.75" customHeight="1">
      <c r="A10" s="8"/>
      <c r="B10" s="6"/>
      <c r="C10" s="6"/>
      <c r="D10" s="6"/>
      <c r="E10" s="6"/>
      <c r="F10" s="10"/>
      <c r="H10" s="12"/>
      <c r="I10" s="12"/>
      <c r="J10" s="13" t="s">
        <v>5</v>
      </c>
      <c r="K10" s="13" t="s">
        <v>6</v>
      </c>
      <c r="L10" s="13"/>
      <c r="M10" s="13"/>
      <c r="N10" s="12"/>
    </row>
    <row r="11" spans="1:14" ht="15" customHeight="1">
      <c r="A11" s="8"/>
      <c r="B11" s="6"/>
      <c r="C11" s="6"/>
      <c r="D11" s="6"/>
      <c r="E11" s="6"/>
      <c r="F11" s="10"/>
      <c r="H11" s="14"/>
      <c r="I11" s="14"/>
      <c r="J11" s="7" t="s">
        <v>265</v>
      </c>
      <c r="K11" s="7"/>
      <c r="L11" s="7"/>
      <c r="M11" s="7"/>
      <c r="N11" s="14"/>
    </row>
    <row r="12" spans="1:14" ht="9.75" customHeight="1">
      <c r="A12" s="8"/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</row>
    <row r="13" spans="1:14" ht="18.7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8.75" customHeight="1">
      <c r="A14" s="15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8.75" customHeight="1">
      <c r="A15" s="15" t="s">
        <v>266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24.75" customHeight="1">
      <c r="A16" s="17" t="s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6"/>
    </row>
    <row r="17" spans="1:14" ht="15.75" customHeight="1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"/>
    </row>
    <row r="18" spans="1:14" ht="19.5" customHeight="1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6"/>
    </row>
    <row r="19" spans="1:14" ht="15.75" customHeight="1">
      <c r="A19" s="18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"/>
    </row>
    <row r="20" spans="1:14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6"/>
    </row>
    <row r="21" spans="1:14" ht="15" customHeight="1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</row>
    <row r="22" spans="1:14" ht="15">
      <c r="A22" s="20"/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</row>
    <row r="23" spans="1:14" ht="15.75" customHeight="1">
      <c r="A23" s="22" t="s">
        <v>16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8"/>
    </row>
    <row r="24" spans="1:14" ht="15" customHeight="1">
      <c r="A24" s="23" t="s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8"/>
    </row>
    <row r="25" spans="1:14" ht="15" customHeight="1">
      <c r="A25" s="23" t="s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8"/>
    </row>
    <row r="26" spans="1:14" ht="15" customHeight="1">
      <c r="A26" s="22" t="s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8"/>
    </row>
    <row r="27" spans="1:14" ht="10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3" ht="24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 t="s">
        <v>21</v>
      </c>
      <c r="K28" s="24"/>
      <c r="L28" s="24"/>
      <c r="M28" s="24"/>
    </row>
    <row r="29" spans="1:13" ht="65.25" customHeight="1">
      <c r="A29" s="25" t="s">
        <v>267</v>
      </c>
      <c r="B29" s="25"/>
      <c r="C29" s="25"/>
      <c r="D29" s="25"/>
      <c r="E29" s="25"/>
      <c r="F29" s="25"/>
      <c r="G29" s="25"/>
      <c r="H29" s="25"/>
      <c r="I29" s="25"/>
      <c r="J29" s="26" t="s">
        <v>23</v>
      </c>
      <c r="K29" s="26"/>
      <c r="L29" s="26"/>
      <c r="M29" s="26"/>
    </row>
    <row r="30" spans="1:13" ht="30" customHeight="1">
      <c r="A30" s="25" t="s">
        <v>24</v>
      </c>
      <c r="B30" s="25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26"/>
    </row>
    <row r="31" spans="1:13" ht="15.75" customHeight="1">
      <c r="A31" s="25" t="s">
        <v>25</v>
      </c>
      <c r="B31" s="25"/>
      <c r="C31" s="25"/>
      <c r="D31" s="25"/>
      <c r="E31" s="25"/>
      <c r="F31" s="25"/>
      <c r="G31" s="25"/>
      <c r="H31" s="25"/>
      <c r="I31" s="25"/>
      <c r="J31" s="26"/>
      <c r="K31" s="26"/>
      <c r="L31" s="26"/>
      <c r="M31" s="26"/>
    </row>
    <row r="32" spans="1:13" ht="61.5" customHeight="1">
      <c r="A32" s="25" t="s">
        <v>268</v>
      </c>
      <c r="B32" s="25"/>
      <c r="C32" s="25"/>
      <c r="D32" s="25"/>
      <c r="E32" s="25"/>
      <c r="F32" s="25"/>
      <c r="G32" s="25"/>
      <c r="H32" s="25"/>
      <c r="I32" s="25"/>
      <c r="J32" s="26"/>
      <c r="K32" s="26"/>
      <c r="L32" s="26"/>
      <c r="M32" s="26"/>
    </row>
    <row r="33" spans="1:13" ht="33" customHeight="1">
      <c r="A33" s="25" t="s">
        <v>27</v>
      </c>
      <c r="B33" s="25"/>
      <c r="C33" s="25"/>
      <c r="D33" s="25"/>
      <c r="E33" s="25"/>
      <c r="F33" s="25"/>
      <c r="G33" s="25"/>
      <c r="H33" s="25"/>
      <c r="I33" s="25"/>
      <c r="J33" s="26"/>
      <c r="K33" s="26"/>
      <c r="L33" s="26"/>
      <c r="M33" s="26"/>
    </row>
    <row r="34" spans="1:13" ht="32.25" customHeight="1">
      <c r="A34" s="25" t="s">
        <v>28</v>
      </c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</row>
    <row r="35" spans="1:13" ht="62.25" customHeight="1">
      <c r="A35" s="25" t="s">
        <v>269</v>
      </c>
      <c r="B35" s="25"/>
      <c r="C35" s="25"/>
      <c r="D35" s="25"/>
      <c r="E35" s="25"/>
      <c r="F35" s="25"/>
      <c r="G35" s="25"/>
      <c r="H35" s="25"/>
      <c r="I35" s="25"/>
      <c r="J35" s="26"/>
      <c r="K35" s="26"/>
      <c r="L35" s="26"/>
      <c r="M35" s="26"/>
    </row>
    <row r="36" spans="1:13" ht="31.5" customHeight="1">
      <c r="A36" s="25" t="s">
        <v>30</v>
      </c>
      <c r="B36" s="25"/>
      <c r="C36" s="25"/>
      <c r="D36" s="25"/>
      <c r="E36" s="25"/>
      <c r="F36" s="25"/>
      <c r="G36" s="25"/>
      <c r="H36" s="25"/>
      <c r="I36" s="25"/>
      <c r="J36" s="26"/>
      <c r="K36" s="26"/>
      <c r="L36" s="26"/>
      <c r="M36" s="26"/>
    </row>
    <row r="37" spans="1:13" ht="46.5" customHeight="1">
      <c r="A37" s="25" t="s">
        <v>31</v>
      </c>
      <c r="B37" s="25"/>
      <c r="C37" s="25"/>
      <c r="D37" s="25"/>
      <c r="E37" s="25"/>
      <c r="F37" s="25"/>
      <c r="G37" s="25"/>
      <c r="H37" s="25"/>
      <c r="I37" s="25"/>
      <c r="J37" s="26"/>
      <c r="K37" s="26"/>
      <c r="L37" s="26"/>
      <c r="M37" s="26"/>
    </row>
    <row r="38" spans="1:13" ht="15.75" customHeight="1">
      <c r="A38" s="25" t="s">
        <v>32</v>
      </c>
      <c r="B38" s="25"/>
      <c r="C38" s="25"/>
      <c r="D38" s="25"/>
      <c r="E38" s="25"/>
      <c r="F38" s="25"/>
      <c r="G38" s="25"/>
      <c r="H38" s="25"/>
      <c r="I38" s="25"/>
      <c r="J38" s="26"/>
      <c r="K38" s="26"/>
      <c r="L38" s="26"/>
      <c r="M38" s="26"/>
    </row>
    <row r="39" spans="1:13" ht="15.75" customHeight="1">
      <c r="A39" s="25" t="s">
        <v>33</v>
      </c>
      <c r="B39" s="25"/>
      <c r="C39" s="25"/>
      <c r="D39" s="25"/>
      <c r="E39" s="25"/>
      <c r="F39" s="25"/>
      <c r="G39" s="25"/>
      <c r="H39" s="25"/>
      <c r="I39" s="25"/>
      <c r="J39" s="26"/>
      <c r="K39" s="26"/>
      <c r="L39" s="26"/>
      <c r="M39" s="26"/>
    </row>
    <row r="40" spans="1:13" ht="15.75" customHeight="1">
      <c r="A40" s="25" t="s">
        <v>34</v>
      </c>
      <c r="B40" s="25"/>
      <c r="C40" s="25"/>
      <c r="D40" s="25"/>
      <c r="E40" s="25"/>
      <c r="F40" s="25"/>
      <c r="G40" s="25"/>
      <c r="H40" s="25"/>
      <c r="I40" s="25"/>
      <c r="J40" s="26"/>
      <c r="K40" s="26"/>
      <c r="L40" s="26"/>
      <c r="M40" s="26"/>
    </row>
    <row r="41" spans="1:14" ht="9" customHeight="1">
      <c r="A41" s="8"/>
      <c r="B41" s="8"/>
      <c r="C41" s="8"/>
      <c r="D41" s="8"/>
      <c r="E41" s="8"/>
      <c r="F41" s="8"/>
      <c r="G41" s="8"/>
      <c r="H41" s="8"/>
      <c r="I41" s="8"/>
      <c r="J41" s="7"/>
      <c r="K41" s="7"/>
      <c r="L41" s="7"/>
      <c r="M41" s="7"/>
      <c r="N41" s="8"/>
    </row>
    <row r="42" spans="1:14" ht="15" customHeight="1">
      <c r="A42" s="22" t="s">
        <v>35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8"/>
    </row>
    <row r="43" spans="1:14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3" ht="36.75" customHeight="1">
      <c r="A44" s="24" t="s">
        <v>36</v>
      </c>
      <c r="B44" s="24"/>
      <c r="C44" s="24"/>
      <c r="D44" s="24"/>
      <c r="E44" s="24"/>
      <c r="F44" s="24"/>
      <c r="G44" s="24"/>
      <c r="H44" s="24"/>
      <c r="I44" s="24"/>
      <c r="J44" s="24" t="s">
        <v>37</v>
      </c>
      <c r="K44" s="24"/>
      <c r="L44" s="24" t="s">
        <v>38</v>
      </c>
      <c r="M44" s="24"/>
    </row>
    <row r="45" spans="1:13" ht="105.75" customHeight="1">
      <c r="A45" s="27" t="s">
        <v>39</v>
      </c>
      <c r="B45" s="27"/>
      <c r="C45" s="27"/>
      <c r="D45" s="27"/>
      <c r="E45" s="27"/>
      <c r="F45" s="27"/>
      <c r="G45" s="27"/>
      <c r="H45" s="27"/>
      <c r="I45" s="27"/>
      <c r="J45" s="28" t="s">
        <v>40</v>
      </c>
      <c r="K45" s="28"/>
      <c r="L45" s="29"/>
      <c r="M45" s="29"/>
    </row>
    <row r="46" spans="1:13" ht="15.75" customHeight="1">
      <c r="A46" s="27" t="s">
        <v>41</v>
      </c>
      <c r="B46" s="27"/>
      <c r="C46" s="27"/>
      <c r="D46" s="27"/>
      <c r="E46" s="27"/>
      <c r="F46" s="27"/>
      <c r="G46" s="27"/>
      <c r="H46" s="27"/>
      <c r="I46" s="27"/>
      <c r="J46" s="29" t="s">
        <v>42</v>
      </c>
      <c r="K46" s="29"/>
      <c r="L46" s="29"/>
      <c r="M46" s="29"/>
    </row>
    <row r="47" spans="1:13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9"/>
      <c r="K47" s="29"/>
      <c r="L47" s="29"/>
      <c r="M47" s="29"/>
    </row>
    <row r="48" spans="1:14" ht="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 customHeight="1">
      <c r="A49" s="22" t="s">
        <v>43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8"/>
    </row>
    <row r="50" spans="1:14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3" ht="19.5" customHeight="1">
      <c r="A51" s="27" t="s">
        <v>44</v>
      </c>
      <c r="B51" s="27"/>
      <c r="C51" s="27"/>
      <c r="D51" s="27"/>
      <c r="E51" s="27"/>
      <c r="F51" s="27"/>
      <c r="G51" s="27"/>
      <c r="H51" s="27"/>
      <c r="I51" s="27"/>
      <c r="J51" s="29">
        <v>28.75</v>
      </c>
      <c r="K51" s="29"/>
      <c r="L51" s="29"/>
      <c r="M51" s="29"/>
    </row>
    <row r="52" spans="1:13" ht="34.5" customHeight="1">
      <c r="A52" s="27" t="s">
        <v>45</v>
      </c>
      <c r="B52" s="27"/>
      <c r="C52" s="27"/>
      <c r="D52" s="27"/>
      <c r="E52" s="27"/>
      <c r="F52" s="27"/>
      <c r="G52" s="27"/>
      <c r="H52" s="27"/>
      <c r="I52" s="27"/>
      <c r="J52" s="30">
        <v>0.24</v>
      </c>
      <c r="K52" s="30"/>
      <c r="L52" s="30"/>
      <c r="M52" s="30"/>
    </row>
    <row r="53" spans="1:13" ht="31.5" customHeight="1">
      <c r="A53" s="27" t="s">
        <v>46</v>
      </c>
      <c r="B53" s="27"/>
      <c r="C53" s="27"/>
      <c r="D53" s="27"/>
      <c r="E53" s="27"/>
      <c r="F53" s="27"/>
      <c r="G53" s="27"/>
      <c r="H53" s="27"/>
      <c r="I53" s="27"/>
      <c r="J53" s="30">
        <v>0.76</v>
      </c>
      <c r="K53" s="30"/>
      <c r="L53" s="30"/>
      <c r="M53" s="30"/>
    </row>
    <row r="54" spans="1:13" ht="20.25" customHeight="1">
      <c r="A54" s="27" t="s">
        <v>47</v>
      </c>
      <c r="B54" s="27"/>
      <c r="C54" s="27"/>
      <c r="D54" s="27"/>
      <c r="E54" s="27"/>
      <c r="F54" s="27"/>
      <c r="G54" s="27"/>
      <c r="H54" s="27"/>
      <c r="I54" s="27"/>
      <c r="J54" s="29">
        <v>31</v>
      </c>
      <c r="K54" s="29"/>
      <c r="L54" s="29"/>
      <c r="M54" s="29"/>
    </row>
    <row r="55" spans="1:13" ht="35.25" customHeight="1">
      <c r="A55" s="27" t="s">
        <v>48</v>
      </c>
      <c r="B55" s="27"/>
      <c r="C55" s="27"/>
      <c r="D55" s="27"/>
      <c r="E55" s="27"/>
      <c r="F55" s="27"/>
      <c r="G55" s="27"/>
      <c r="H55" s="27"/>
      <c r="I55" s="27"/>
      <c r="J55" s="30">
        <v>0.29</v>
      </c>
      <c r="K55" s="30"/>
      <c r="L55" s="30"/>
      <c r="M55" s="30"/>
    </row>
    <row r="56" spans="1:13" ht="30.75" customHeight="1">
      <c r="A56" s="27" t="s">
        <v>49</v>
      </c>
      <c r="B56" s="27"/>
      <c r="C56" s="27"/>
      <c r="D56" s="27"/>
      <c r="E56" s="27"/>
      <c r="F56" s="27"/>
      <c r="G56" s="27"/>
      <c r="H56" s="27"/>
      <c r="I56" s="27"/>
      <c r="J56" s="30">
        <v>0.71</v>
      </c>
      <c r="K56" s="30"/>
      <c r="L56" s="30"/>
      <c r="M56" s="30"/>
    </row>
    <row r="57" spans="1:13" ht="35.25" customHeight="1">
      <c r="A57" s="27" t="s">
        <v>50</v>
      </c>
      <c r="B57" s="27"/>
      <c r="C57" s="27"/>
      <c r="D57" s="27"/>
      <c r="E57" s="27"/>
      <c r="F57" s="27"/>
      <c r="G57" s="27"/>
      <c r="H57" s="27"/>
      <c r="I57" s="27"/>
      <c r="J57" s="29" t="s">
        <v>51</v>
      </c>
      <c r="K57" s="29"/>
      <c r="L57" s="29"/>
      <c r="M57" s="29"/>
    </row>
    <row r="58" spans="1:13" ht="34.5" customHeight="1">
      <c r="A58" s="27" t="s">
        <v>52</v>
      </c>
      <c r="B58" s="27"/>
      <c r="C58" s="27"/>
      <c r="D58" s="27"/>
      <c r="E58" s="27"/>
      <c r="F58" s="27"/>
      <c r="G58" s="27"/>
      <c r="H58" s="27"/>
      <c r="I58" s="27"/>
      <c r="J58" s="29" t="s">
        <v>51</v>
      </c>
      <c r="K58" s="29"/>
      <c r="L58" s="29"/>
      <c r="M58" s="29"/>
    </row>
    <row r="59" spans="1:13" ht="30" customHeight="1">
      <c r="A59" s="27" t="s">
        <v>53</v>
      </c>
      <c r="B59" s="27"/>
      <c r="C59" s="27"/>
      <c r="D59" s="27"/>
      <c r="E59" s="27"/>
      <c r="F59" s="27"/>
      <c r="G59" s="27"/>
      <c r="H59" s="27"/>
      <c r="I59" s="27"/>
      <c r="J59" s="29">
        <v>10008.88</v>
      </c>
      <c r="K59" s="29"/>
      <c r="L59" s="29"/>
      <c r="M59" s="29"/>
    </row>
    <row r="60" spans="1:14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.75" customHeight="1">
      <c r="A61" s="9" t="s">
        <v>54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20"/>
    </row>
    <row r="62" spans="1:14" ht="21" customHeight="1">
      <c r="A62" s="31" t="s">
        <v>55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0"/>
    </row>
    <row r="63" spans="1:14" ht="66.75" customHeight="1">
      <c r="A63" s="24" t="s">
        <v>56</v>
      </c>
      <c r="B63" s="24"/>
      <c r="C63" s="24"/>
      <c r="D63" s="24"/>
      <c r="E63" s="24"/>
      <c r="F63" s="24"/>
      <c r="G63" s="24"/>
      <c r="H63" s="24"/>
      <c r="I63" s="24"/>
      <c r="J63" s="24"/>
      <c r="K63" s="24" t="s">
        <v>57</v>
      </c>
      <c r="L63" s="24" t="s">
        <v>58</v>
      </c>
      <c r="M63" s="24" t="s">
        <v>59</v>
      </c>
      <c r="N63" s="20"/>
    </row>
    <row r="64" spans="1:14" ht="15.75" customHeight="1">
      <c r="A64" s="27" t="s">
        <v>60</v>
      </c>
      <c r="B64" s="27"/>
      <c r="C64" s="27"/>
      <c r="D64" s="27"/>
      <c r="E64" s="27"/>
      <c r="F64" s="27"/>
      <c r="G64" s="27"/>
      <c r="H64" s="27"/>
      <c r="I64" s="27"/>
      <c r="J64" s="27"/>
      <c r="K64" s="32">
        <v>100821730.91</v>
      </c>
      <c r="L64" s="32">
        <v>100857230.91</v>
      </c>
      <c r="M64" s="33" t="s">
        <v>270</v>
      </c>
      <c r="N64" s="20"/>
    </row>
    <row r="65" spans="1:14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</row>
    <row r="66" spans="1:14" ht="31.5" customHeight="1">
      <c r="A66" s="9" t="s">
        <v>62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20"/>
    </row>
    <row r="67" spans="1:14" ht="6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7.25" customHeight="1">
      <c r="A68" s="34" t="s">
        <v>63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5"/>
    </row>
    <row r="69" spans="1:14" ht="6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5"/>
    </row>
    <row r="70" spans="1:14" ht="15.75" customHeight="1">
      <c r="A70" s="37" t="s">
        <v>64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</row>
    <row r="71" spans="1:14" s="40" customFormat="1" ht="69.75" customHeight="1">
      <c r="A71" s="24" t="s">
        <v>56</v>
      </c>
      <c r="B71" s="24"/>
      <c r="C71" s="24"/>
      <c r="D71" s="24"/>
      <c r="E71" s="24" t="s">
        <v>65</v>
      </c>
      <c r="F71" s="24"/>
      <c r="G71" s="24" t="s">
        <v>66</v>
      </c>
      <c r="H71" s="24"/>
      <c r="I71" s="24" t="s">
        <v>67</v>
      </c>
      <c r="J71" s="24" t="s">
        <v>59</v>
      </c>
      <c r="K71" s="24" t="s">
        <v>68</v>
      </c>
      <c r="L71" s="24"/>
      <c r="M71" s="24"/>
      <c r="N71" s="39"/>
    </row>
    <row r="72" spans="1:14" ht="15.75" customHeight="1">
      <c r="A72" s="41" t="s">
        <v>69</v>
      </c>
      <c r="B72" s="41"/>
      <c r="C72" s="41"/>
      <c r="D72" s="41"/>
      <c r="E72" s="42">
        <f>3436.56+E85</f>
        <v>31676.56</v>
      </c>
      <c r="F72" s="42"/>
      <c r="G72" s="42">
        <f>G85</f>
        <v>28320</v>
      </c>
      <c r="H72" s="42"/>
      <c r="I72" s="43"/>
      <c r="J72" s="44" t="s">
        <v>271</v>
      </c>
      <c r="K72" s="43"/>
      <c r="L72" s="43"/>
      <c r="M72" s="43"/>
      <c r="N72" s="38"/>
    </row>
    <row r="73" spans="1:14" ht="15" customHeight="1">
      <c r="A73" s="45" t="s">
        <v>71</v>
      </c>
      <c r="B73" s="45"/>
      <c r="C73" s="45"/>
      <c r="D73" s="45"/>
      <c r="E73" s="42"/>
      <c r="F73" s="42"/>
      <c r="G73" s="42"/>
      <c r="H73" s="42"/>
      <c r="I73" s="43"/>
      <c r="J73" s="44"/>
      <c r="K73" s="43"/>
      <c r="L73" s="43"/>
      <c r="M73" s="43"/>
      <c r="N73" s="38"/>
    </row>
    <row r="74" spans="1:14" ht="45" customHeight="1">
      <c r="A74" s="45" t="s">
        <v>72</v>
      </c>
      <c r="B74" s="45"/>
      <c r="C74" s="45"/>
      <c r="D74" s="45"/>
      <c r="E74" s="46">
        <v>3436.56</v>
      </c>
      <c r="F74" s="46"/>
      <c r="G74" s="46"/>
      <c r="H74" s="46"/>
      <c r="I74" s="43"/>
      <c r="J74" s="44"/>
      <c r="K74" s="43"/>
      <c r="L74" s="43"/>
      <c r="M74" s="43"/>
      <c r="N74" s="38"/>
    </row>
    <row r="75" spans="1:14" ht="16.5" customHeight="1">
      <c r="A75" s="45" t="s">
        <v>73</v>
      </c>
      <c r="B75" s="45"/>
      <c r="C75" s="45"/>
      <c r="D75" s="45"/>
      <c r="E75" s="42"/>
      <c r="F75" s="42"/>
      <c r="G75" s="42"/>
      <c r="H75" s="42"/>
      <c r="I75" s="43"/>
      <c r="J75" s="44"/>
      <c r="K75" s="43"/>
      <c r="L75" s="43"/>
      <c r="M75" s="43"/>
      <c r="N75" s="38"/>
    </row>
    <row r="76" spans="1:14" ht="18.75" customHeight="1">
      <c r="A76" s="45" t="s">
        <v>74</v>
      </c>
      <c r="B76" s="45"/>
      <c r="C76" s="45"/>
      <c r="D76" s="45"/>
      <c r="E76" s="42"/>
      <c r="F76" s="42"/>
      <c r="G76" s="42"/>
      <c r="H76" s="42"/>
      <c r="I76" s="43"/>
      <c r="J76" s="44"/>
      <c r="K76" s="43"/>
      <c r="L76" s="43"/>
      <c r="M76" s="43"/>
      <c r="N76" s="38"/>
    </row>
    <row r="77" spans="1:14" ht="30" customHeight="1">
      <c r="A77" s="45" t="s">
        <v>75</v>
      </c>
      <c r="B77" s="45"/>
      <c r="C77" s="45"/>
      <c r="D77" s="45"/>
      <c r="E77" s="42"/>
      <c r="F77" s="42"/>
      <c r="G77" s="42"/>
      <c r="H77" s="42"/>
      <c r="I77" s="43"/>
      <c r="J77" s="44"/>
      <c r="K77" s="43"/>
      <c r="L77" s="43"/>
      <c r="M77" s="43"/>
      <c r="N77" s="38"/>
    </row>
    <row r="78" spans="1:14" ht="30" customHeight="1">
      <c r="A78" s="45" t="s">
        <v>76</v>
      </c>
      <c r="B78" s="45"/>
      <c r="C78" s="45"/>
      <c r="D78" s="45"/>
      <c r="E78" s="46">
        <v>3436.56</v>
      </c>
      <c r="F78" s="46"/>
      <c r="G78" s="46"/>
      <c r="H78" s="46"/>
      <c r="I78" s="43"/>
      <c r="J78" s="44"/>
      <c r="K78" s="43"/>
      <c r="L78" s="43"/>
      <c r="M78" s="43"/>
      <c r="N78" s="38"/>
    </row>
    <row r="79" spans="1:14" ht="30" customHeight="1">
      <c r="A79" s="45" t="s">
        <v>77</v>
      </c>
      <c r="B79" s="45"/>
      <c r="C79" s="45"/>
      <c r="D79" s="45"/>
      <c r="E79" s="42"/>
      <c r="F79" s="42"/>
      <c r="G79" s="42"/>
      <c r="H79" s="42"/>
      <c r="I79" s="43"/>
      <c r="J79" s="44"/>
      <c r="K79" s="43"/>
      <c r="L79" s="43"/>
      <c r="M79" s="43"/>
      <c r="N79" s="38"/>
    </row>
    <row r="80" spans="1:14" ht="32.25" customHeight="1">
      <c r="A80" s="45" t="s">
        <v>78</v>
      </c>
      <c r="B80" s="45"/>
      <c r="C80" s="45"/>
      <c r="D80" s="45"/>
      <c r="E80" s="42"/>
      <c r="F80" s="42"/>
      <c r="G80" s="42"/>
      <c r="H80" s="42"/>
      <c r="I80" s="43"/>
      <c r="J80" s="44"/>
      <c r="K80" s="43"/>
      <c r="L80" s="43"/>
      <c r="M80" s="43"/>
      <c r="N80" s="38"/>
    </row>
    <row r="81" spans="1:14" ht="30" customHeight="1">
      <c r="A81" s="45" t="s">
        <v>79</v>
      </c>
      <c r="B81" s="45"/>
      <c r="C81" s="45"/>
      <c r="D81" s="45"/>
      <c r="E81" s="42"/>
      <c r="F81" s="42"/>
      <c r="G81" s="42"/>
      <c r="H81" s="42"/>
      <c r="I81" s="43"/>
      <c r="J81" s="44"/>
      <c r="K81" s="43"/>
      <c r="L81" s="43"/>
      <c r="M81" s="43"/>
      <c r="N81" s="38"/>
    </row>
    <row r="82" spans="1:14" ht="45" customHeight="1">
      <c r="A82" s="45" t="s">
        <v>80</v>
      </c>
      <c r="B82" s="45"/>
      <c r="C82" s="45"/>
      <c r="D82" s="45"/>
      <c r="E82" s="42"/>
      <c r="F82" s="42"/>
      <c r="G82" s="42"/>
      <c r="H82" s="42"/>
      <c r="I82" s="43"/>
      <c r="J82" s="44"/>
      <c r="K82" s="43"/>
      <c r="L82" s="43"/>
      <c r="M82" s="43"/>
      <c r="N82" s="38"/>
    </row>
    <row r="83" spans="1:14" ht="30" customHeight="1">
      <c r="A83" s="45" t="s">
        <v>81</v>
      </c>
      <c r="B83" s="45"/>
      <c r="C83" s="45"/>
      <c r="D83" s="45"/>
      <c r="E83" s="42"/>
      <c r="F83" s="42"/>
      <c r="G83" s="42"/>
      <c r="H83" s="42"/>
      <c r="I83" s="43"/>
      <c r="J83" s="44"/>
      <c r="K83" s="43"/>
      <c r="L83" s="43"/>
      <c r="M83" s="43"/>
      <c r="N83" s="38"/>
    </row>
    <row r="84" spans="1:14" ht="30" customHeight="1">
      <c r="A84" s="45" t="s">
        <v>82</v>
      </c>
      <c r="B84" s="45"/>
      <c r="C84" s="45"/>
      <c r="D84" s="45"/>
      <c r="E84" s="42"/>
      <c r="F84" s="42"/>
      <c r="G84" s="42"/>
      <c r="H84" s="42"/>
      <c r="I84" s="43"/>
      <c r="J84" s="44"/>
      <c r="K84" s="43"/>
      <c r="L84" s="43"/>
      <c r="M84" s="43"/>
      <c r="N84" s="38"/>
    </row>
    <row r="85" spans="1:14" ht="46.5" customHeight="1">
      <c r="A85" s="45" t="s">
        <v>83</v>
      </c>
      <c r="B85" s="45"/>
      <c r="C85" s="45"/>
      <c r="D85" s="45"/>
      <c r="E85" s="46">
        <f>E96</f>
        <v>28240</v>
      </c>
      <c r="F85" s="46"/>
      <c r="G85" s="46">
        <f>G96</f>
        <v>28320</v>
      </c>
      <c r="H85" s="46"/>
      <c r="I85" s="43"/>
      <c r="J85" s="33" t="s">
        <v>272</v>
      </c>
      <c r="K85" s="43"/>
      <c r="L85" s="43"/>
      <c r="M85" s="43"/>
      <c r="N85" s="38"/>
    </row>
    <row r="86" spans="1:14" ht="16.5" customHeight="1">
      <c r="A86" s="45" t="s">
        <v>73</v>
      </c>
      <c r="B86" s="45"/>
      <c r="C86" s="45"/>
      <c r="D86" s="45"/>
      <c r="E86" s="42"/>
      <c r="F86" s="42"/>
      <c r="G86" s="42"/>
      <c r="H86" s="42"/>
      <c r="I86" s="43"/>
      <c r="J86" s="43"/>
      <c r="K86" s="43"/>
      <c r="L86" s="43"/>
      <c r="M86" s="43"/>
      <c r="N86" s="38"/>
    </row>
    <row r="87" spans="1:14" ht="33" customHeight="1">
      <c r="A87" s="45" t="s">
        <v>85</v>
      </c>
      <c r="B87" s="45"/>
      <c r="C87" s="45"/>
      <c r="D87" s="45"/>
      <c r="E87" s="42"/>
      <c r="F87" s="42"/>
      <c r="G87" s="42"/>
      <c r="H87" s="42"/>
      <c r="I87" s="43"/>
      <c r="J87" s="43"/>
      <c r="K87" s="43"/>
      <c r="L87" s="43"/>
      <c r="M87" s="43"/>
      <c r="N87" s="38"/>
    </row>
    <row r="88" spans="1:14" ht="30" customHeight="1">
      <c r="A88" s="45" t="s">
        <v>86</v>
      </c>
      <c r="B88" s="45"/>
      <c r="C88" s="45"/>
      <c r="D88" s="45"/>
      <c r="E88" s="42"/>
      <c r="F88" s="42"/>
      <c r="G88" s="42"/>
      <c r="H88" s="42"/>
      <c r="I88" s="43"/>
      <c r="J88" s="43"/>
      <c r="K88" s="43"/>
      <c r="L88" s="43"/>
      <c r="M88" s="43"/>
      <c r="N88" s="38"/>
    </row>
    <row r="89" spans="1:14" ht="30" customHeight="1">
      <c r="A89" s="45" t="s">
        <v>87</v>
      </c>
      <c r="B89" s="45"/>
      <c r="C89" s="45"/>
      <c r="D89" s="45"/>
      <c r="E89" s="42"/>
      <c r="F89" s="42"/>
      <c r="G89" s="42"/>
      <c r="H89" s="42"/>
      <c r="I89" s="43"/>
      <c r="J89" s="43"/>
      <c r="K89" s="43"/>
      <c r="L89" s="43"/>
      <c r="M89" s="43"/>
      <c r="N89" s="38"/>
    </row>
    <row r="90" spans="1:14" ht="30" customHeight="1">
      <c r="A90" s="45" t="s">
        <v>88</v>
      </c>
      <c r="B90" s="45"/>
      <c r="C90" s="45"/>
      <c r="D90" s="45"/>
      <c r="E90" s="42"/>
      <c r="F90" s="42"/>
      <c r="G90" s="42"/>
      <c r="H90" s="42"/>
      <c r="I90" s="43"/>
      <c r="J90" s="43"/>
      <c r="K90" s="43"/>
      <c r="L90" s="43"/>
      <c r="M90" s="43"/>
      <c r="N90" s="38"/>
    </row>
    <row r="91" spans="1:14" ht="34.5" customHeight="1">
      <c r="A91" s="45" t="s">
        <v>89</v>
      </c>
      <c r="B91" s="45"/>
      <c r="C91" s="45"/>
      <c r="D91" s="45"/>
      <c r="E91" s="42"/>
      <c r="F91" s="42"/>
      <c r="G91" s="42"/>
      <c r="H91" s="42"/>
      <c r="I91" s="43"/>
      <c r="J91" s="43"/>
      <c r="K91" s="43"/>
      <c r="L91" s="43"/>
      <c r="M91" s="43"/>
      <c r="N91" s="38"/>
    </row>
    <row r="92" spans="1:14" ht="33" customHeight="1">
      <c r="A92" s="45" t="s">
        <v>90</v>
      </c>
      <c r="B92" s="45"/>
      <c r="C92" s="45"/>
      <c r="D92" s="45"/>
      <c r="E92" s="42"/>
      <c r="F92" s="42"/>
      <c r="G92" s="42"/>
      <c r="H92" s="42"/>
      <c r="I92" s="43"/>
      <c r="J92" s="43"/>
      <c r="K92" s="43"/>
      <c r="L92" s="43"/>
      <c r="M92" s="43"/>
      <c r="N92" s="38"/>
    </row>
    <row r="93" spans="1:14" ht="47.25" customHeight="1">
      <c r="A93" s="45" t="s">
        <v>91</v>
      </c>
      <c r="B93" s="45"/>
      <c r="C93" s="45"/>
      <c r="D93" s="45"/>
      <c r="E93" s="42"/>
      <c r="F93" s="42"/>
      <c r="G93" s="42"/>
      <c r="H93" s="42"/>
      <c r="I93" s="43"/>
      <c r="J93" s="43"/>
      <c r="K93" s="43"/>
      <c r="L93" s="43"/>
      <c r="M93" s="43"/>
      <c r="N93" s="38"/>
    </row>
    <row r="94" spans="1:14" ht="36.75" customHeight="1">
      <c r="A94" s="45" t="s">
        <v>92</v>
      </c>
      <c r="B94" s="45"/>
      <c r="C94" s="45"/>
      <c r="D94" s="45"/>
      <c r="E94" s="42"/>
      <c r="F94" s="42"/>
      <c r="G94" s="42"/>
      <c r="H94" s="42"/>
      <c r="I94" s="43"/>
      <c r="J94" s="43"/>
      <c r="K94" s="43"/>
      <c r="L94" s="43"/>
      <c r="M94" s="43"/>
      <c r="N94" s="38"/>
    </row>
    <row r="95" spans="1:14" ht="32.25" customHeight="1">
      <c r="A95" s="45" t="s">
        <v>93</v>
      </c>
      <c r="B95" s="45"/>
      <c r="C95" s="45"/>
      <c r="D95" s="45"/>
      <c r="E95" s="46"/>
      <c r="F95" s="46"/>
      <c r="G95" s="46"/>
      <c r="H95" s="46"/>
      <c r="I95" s="43"/>
      <c r="J95" s="43"/>
      <c r="K95" s="43"/>
      <c r="L95" s="43"/>
      <c r="M95" s="43"/>
      <c r="N95" s="38"/>
    </row>
    <row r="96" spans="1:14" ht="15" customHeight="1">
      <c r="A96" s="45" t="s">
        <v>94</v>
      </c>
      <c r="B96" s="45"/>
      <c r="C96" s="45"/>
      <c r="D96" s="45"/>
      <c r="E96" s="46">
        <v>28240</v>
      </c>
      <c r="F96" s="46"/>
      <c r="G96" s="46">
        <v>28320</v>
      </c>
      <c r="H96" s="46"/>
      <c r="I96" s="43"/>
      <c r="J96" s="33" t="s">
        <v>272</v>
      </c>
      <c r="K96" s="46" t="s">
        <v>273</v>
      </c>
      <c r="L96" s="46"/>
      <c r="M96" s="46"/>
      <c r="N96" s="38"/>
    </row>
    <row r="97" spans="1:14" ht="48" customHeight="1">
      <c r="A97" s="6"/>
      <c r="B97" s="6"/>
      <c r="C97" s="6"/>
      <c r="D97" s="6"/>
      <c r="E97" s="9"/>
      <c r="F97" s="9"/>
      <c r="G97" s="9"/>
      <c r="H97" s="9"/>
      <c r="I97" s="9"/>
      <c r="J97" s="9"/>
      <c r="K97" s="9"/>
      <c r="L97" s="9"/>
      <c r="M97" s="9"/>
      <c r="N97" s="38"/>
    </row>
    <row r="98" spans="1:14" ht="23.25" customHeight="1">
      <c r="A98" s="37" t="s">
        <v>96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8"/>
    </row>
    <row r="99" spans="1:14" ht="65.25" customHeight="1">
      <c r="A99" s="24" t="s">
        <v>56</v>
      </c>
      <c r="B99" s="24"/>
      <c r="C99" s="24"/>
      <c r="D99" s="24"/>
      <c r="E99" s="24" t="s">
        <v>97</v>
      </c>
      <c r="F99" s="24"/>
      <c r="G99" s="24" t="s">
        <v>98</v>
      </c>
      <c r="H99" s="24"/>
      <c r="I99" s="24" t="s">
        <v>99</v>
      </c>
      <c r="J99" s="24" t="s">
        <v>59</v>
      </c>
      <c r="K99" s="24" t="s">
        <v>100</v>
      </c>
      <c r="L99" s="24"/>
      <c r="M99" s="24"/>
      <c r="N99" s="38"/>
    </row>
    <row r="100" spans="1:14" ht="17.25" customHeight="1">
      <c r="A100" s="41" t="s">
        <v>101</v>
      </c>
      <c r="B100" s="41"/>
      <c r="C100" s="41"/>
      <c r="D100" s="41"/>
      <c r="E100" s="42">
        <f>E102+E117</f>
        <v>710692.97</v>
      </c>
      <c r="F100" s="42"/>
      <c r="G100" s="42">
        <f>G102+G117</f>
        <v>812898.8300000001</v>
      </c>
      <c r="H100" s="42"/>
      <c r="I100" s="43"/>
      <c r="J100" s="44" t="s">
        <v>274</v>
      </c>
      <c r="K100" s="43"/>
      <c r="L100" s="43"/>
      <c r="M100" s="43"/>
      <c r="N100" s="38"/>
    </row>
    <row r="101" spans="1:14" ht="17.25" customHeight="1">
      <c r="A101" s="45" t="s">
        <v>103</v>
      </c>
      <c r="B101" s="45"/>
      <c r="C101" s="45"/>
      <c r="D101" s="45"/>
      <c r="E101" s="42"/>
      <c r="F101" s="42"/>
      <c r="G101" s="42"/>
      <c r="H101" s="42"/>
      <c r="I101" s="43"/>
      <c r="J101" s="43"/>
      <c r="K101" s="43"/>
      <c r="L101" s="43"/>
      <c r="M101" s="43"/>
      <c r="N101" s="6"/>
    </row>
    <row r="102" spans="1:14" ht="32.25" customHeight="1">
      <c r="A102" s="47" t="s">
        <v>104</v>
      </c>
      <c r="B102" s="47"/>
      <c r="C102" s="47"/>
      <c r="D102" s="47"/>
      <c r="E102" s="42">
        <f>E104+E105+E106+E108+E115</f>
        <v>676923.69</v>
      </c>
      <c r="F102" s="42"/>
      <c r="G102" s="42">
        <f>G104+G105+G106+G108+G115+G109+G110</f>
        <v>789026.17</v>
      </c>
      <c r="H102" s="42"/>
      <c r="I102" s="43"/>
      <c r="J102" s="44" t="s">
        <v>275</v>
      </c>
      <c r="K102" s="43"/>
      <c r="L102" s="43"/>
      <c r="M102" s="43"/>
      <c r="N102" s="6"/>
    </row>
    <row r="103" spans="1:14" ht="17.25" customHeight="1">
      <c r="A103" s="45" t="s">
        <v>73</v>
      </c>
      <c r="B103" s="45"/>
      <c r="C103" s="45"/>
      <c r="D103" s="45"/>
      <c r="E103" s="42"/>
      <c r="F103" s="42"/>
      <c r="G103" s="42"/>
      <c r="H103" s="42"/>
      <c r="I103" s="43"/>
      <c r="J103" s="44"/>
      <c r="K103" s="43"/>
      <c r="L103" s="43"/>
      <c r="M103" s="43"/>
      <c r="N103" s="6"/>
    </row>
    <row r="104" spans="1:14" ht="16.5" customHeight="1">
      <c r="A104" s="45" t="s">
        <v>106</v>
      </c>
      <c r="B104" s="45"/>
      <c r="C104" s="45"/>
      <c r="D104" s="45"/>
      <c r="E104" s="46">
        <v>139065.49</v>
      </c>
      <c r="F104" s="46"/>
      <c r="G104" s="46">
        <v>139831.22</v>
      </c>
      <c r="H104" s="46"/>
      <c r="I104" s="43"/>
      <c r="J104" s="33" t="s">
        <v>276</v>
      </c>
      <c r="K104" s="46" t="s">
        <v>277</v>
      </c>
      <c r="L104" s="46"/>
      <c r="M104" s="46"/>
      <c r="N104" s="6"/>
    </row>
    <row r="105" spans="1:14" ht="30" customHeight="1">
      <c r="A105" s="45" t="s">
        <v>109</v>
      </c>
      <c r="B105" s="45"/>
      <c r="C105" s="45"/>
      <c r="D105" s="45"/>
      <c r="E105" s="46">
        <f>71769.75+315.11-3543.42</f>
        <v>68541.44</v>
      </c>
      <c r="F105" s="46"/>
      <c r="G105" s="46">
        <v>85061.87</v>
      </c>
      <c r="H105" s="46"/>
      <c r="I105" s="43"/>
      <c r="J105" s="33" t="s">
        <v>278</v>
      </c>
      <c r="K105" s="46" t="s">
        <v>277</v>
      </c>
      <c r="L105" s="46"/>
      <c r="M105" s="46"/>
      <c r="N105" s="6"/>
    </row>
    <row r="106" spans="1:14" ht="16.5" customHeight="1">
      <c r="A106" s="45" t="s">
        <v>111</v>
      </c>
      <c r="B106" s="45"/>
      <c r="C106" s="45"/>
      <c r="D106" s="45"/>
      <c r="E106" s="46">
        <v>903.26</v>
      </c>
      <c r="F106" s="46"/>
      <c r="G106" s="46">
        <v>1119.94</v>
      </c>
      <c r="H106" s="46"/>
      <c r="I106" s="43"/>
      <c r="J106" s="33" t="s">
        <v>278</v>
      </c>
      <c r="K106" s="46" t="s">
        <v>277</v>
      </c>
      <c r="L106" s="46"/>
      <c r="M106" s="46"/>
      <c r="N106" s="6"/>
    </row>
    <row r="107" spans="1:14" ht="16.5" customHeight="1">
      <c r="A107" s="45" t="s">
        <v>112</v>
      </c>
      <c r="B107" s="45"/>
      <c r="C107" s="45"/>
      <c r="D107" s="45"/>
      <c r="E107" s="46"/>
      <c r="F107" s="46"/>
      <c r="G107" s="46"/>
      <c r="H107" s="46"/>
      <c r="I107" s="43"/>
      <c r="J107" s="33"/>
      <c r="K107" s="46" t="s">
        <v>277</v>
      </c>
      <c r="L107" s="46"/>
      <c r="M107" s="46"/>
      <c r="N107" s="6"/>
    </row>
    <row r="108" spans="1:14" ht="16.5" customHeight="1">
      <c r="A108" s="45" t="s">
        <v>113</v>
      </c>
      <c r="B108" s="45"/>
      <c r="C108" s="45"/>
      <c r="D108" s="45"/>
      <c r="E108" s="46">
        <v>3547.5</v>
      </c>
      <c r="F108" s="46"/>
      <c r="G108" s="46">
        <v>97886.6</v>
      </c>
      <c r="H108" s="46"/>
      <c r="I108" s="43"/>
      <c r="J108" s="33" t="s">
        <v>279</v>
      </c>
      <c r="K108" s="46" t="s">
        <v>280</v>
      </c>
      <c r="L108" s="46"/>
      <c r="M108" s="46"/>
      <c r="N108" s="6"/>
    </row>
    <row r="109" spans="1:14" ht="30" customHeight="1">
      <c r="A109" s="45" t="s">
        <v>115</v>
      </c>
      <c r="B109" s="45"/>
      <c r="C109" s="45"/>
      <c r="D109" s="45"/>
      <c r="E109" s="46"/>
      <c r="F109" s="46"/>
      <c r="G109" s="46">
        <v>1411.62</v>
      </c>
      <c r="H109" s="46"/>
      <c r="I109" s="43"/>
      <c r="J109" s="33"/>
      <c r="K109" s="46" t="s">
        <v>280</v>
      </c>
      <c r="L109" s="46"/>
      <c r="M109" s="46"/>
      <c r="N109" s="6"/>
    </row>
    <row r="110" spans="1:14" ht="19.5" customHeight="1">
      <c r="A110" s="45" t="s">
        <v>116</v>
      </c>
      <c r="B110" s="45"/>
      <c r="C110" s="45"/>
      <c r="D110" s="45"/>
      <c r="E110" s="46"/>
      <c r="F110" s="46"/>
      <c r="G110" s="46">
        <v>18420.92</v>
      </c>
      <c r="H110" s="46"/>
      <c r="I110" s="43"/>
      <c r="J110" s="33"/>
      <c r="K110" s="46" t="s">
        <v>280</v>
      </c>
      <c r="L110" s="46"/>
      <c r="M110" s="46"/>
      <c r="N110" s="6"/>
    </row>
    <row r="111" spans="1:14" ht="18.75" customHeight="1">
      <c r="A111" s="45" t="s">
        <v>117</v>
      </c>
      <c r="B111" s="45"/>
      <c r="C111" s="45"/>
      <c r="D111" s="45"/>
      <c r="E111" s="46"/>
      <c r="F111" s="46"/>
      <c r="G111" s="46"/>
      <c r="H111" s="46"/>
      <c r="I111" s="43"/>
      <c r="J111" s="33"/>
      <c r="K111" s="43"/>
      <c r="L111" s="43"/>
      <c r="M111" s="43"/>
      <c r="N111" s="6"/>
    </row>
    <row r="112" spans="1:14" ht="30" customHeight="1">
      <c r="A112" s="45" t="s">
        <v>118</v>
      </c>
      <c r="B112" s="45"/>
      <c r="C112" s="45"/>
      <c r="D112" s="45"/>
      <c r="E112" s="46"/>
      <c r="F112" s="46"/>
      <c r="G112" s="46"/>
      <c r="H112" s="46"/>
      <c r="I112" s="43"/>
      <c r="J112" s="33"/>
      <c r="K112" s="43"/>
      <c r="L112" s="43"/>
      <c r="M112" s="43"/>
      <c r="N112" s="6"/>
    </row>
    <row r="113" spans="1:14" ht="30" customHeight="1">
      <c r="A113" s="45" t="s">
        <v>119</v>
      </c>
      <c r="B113" s="45"/>
      <c r="C113" s="45"/>
      <c r="D113" s="45"/>
      <c r="E113" s="46"/>
      <c r="F113" s="46"/>
      <c r="G113" s="46"/>
      <c r="H113" s="46"/>
      <c r="I113" s="43"/>
      <c r="J113" s="33"/>
      <c r="K113" s="43"/>
      <c r="L113" s="43"/>
      <c r="M113" s="43"/>
      <c r="N113" s="6"/>
    </row>
    <row r="114" spans="1:14" ht="20.25" customHeight="1">
      <c r="A114" s="45" t="s">
        <v>120</v>
      </c>
      <c r="B114" s="45"/>
      <c r="C114" s="45"/>
      <c r="D114" s="45"/>
      <c r="E114" s="46"/>
      <c r="F114" s="46"/>
      <c r="G114" s="46"/>
      <c r="H114" s="46"/>
      <c r="I114" s="43"/>
      <c r="J114" s="33"/>
      <c r="K114" s="43"/>
      <c r="L114" s="43"/>
      <c r="M114" s="43"/>
      <c r="N114" s="6"/>
    </row>
    <row r="115" spans="1:14" ht="16.5" customHeight="1">
      <c r="A115" s="45" t="s">
        <v>121</v>
      </c>
      <c r="B115" s="45"/>
      <c r="C115" s="45"/>
      <c r="D115" s="45"/>
      <c r="E115" s="46">
        <f>7600+426517+30749</f>
        <v>464866</v>
      </c>
      <c r="F115" s="46"/>
      <c r="G115" s="46">
        <f>1900+443394</f>
        <v>445294</v>
      </c>
      <c r="H115" s="46"/>
      <c r="I115" s="43"/>
      <c r="J115" s="33" t="s">
        <v>281</v>
      </c>
      <c r="K115" s="46" t="s">
        <v>277</v>
      </c>
      <c r="L115" s="46"/>
      <c r="M115" s="46"/>
      <c r="N115" s="6"/>
    </row>
    <row r="116" spans="1:14" ht="19.5" customHeight="1">
      <c r="A116" s="45" t="s">
        <v>123</v>
      </c>
      <c r="B116" s="45"/>
      <c r="C116" s="45"/>
      <c r="D116" s="45"/>
      <c r="E116" s="42"/>
      <c r="F116" s="42"/>
      <c r="G116" s="42"/>
      <c r="H116" s="42"/>
      <c r="I116" s="43"/>
      <c r="J116" s="44"/>
      <c r="K116" s="43"/>
      <c r="L116" s="43"/>
      <c r="M116" s="43"/>
      <c r="N116" s="6"/>
    </row>
    <row r="117" spans="1:14" ht="47.25" customHeight="1">
      <c r="A117" s="47" t="s">
        <v>124</v>
      </c>
      <c r="B117" s="47"/>
      <c r="C117" s="47"/>
      <c r="D117" s="47"/>
      <c r="E117" s="42">
        <f>E120+E131</f>
        <v>33769.28</v>
      </c>
      <c r="F117" s="42"/>
      <c r="G117" s="42">
        <f>G120+G131+G119</f>
        <v>23872.66</v>
      </c>
      <c r="H117" s="42"/>
      <c r="I117" s="43"/>
      <c r="J117" s="44" t="s">
        <v>282</v>
      </c>
      <c r="K117" s="43"/>
      <c r="L117" s="43"/>
      <c r="M117" s="43"/>
      <c r="N117" s="6"/>
    </row>
    <row r="118" spans="1:14" ht="16.5" customHeight="1">
      <c r="A118" s="45" t="s">
        <v>73</v>
      </c>
      <c r="B118" s="45"/>
      <c r="C118" s="45"/>
      <c r="D118" s="45"/>
      <c r="E118" s="42"/>
      <c r="F118" s="42"/>
      <c r="G118" s="42"/>
      <c r="H118" s="42"/>
      <c r="I118" s="43"/>
      <c r="J118" s="43"/>
      <c r="K118" s="43"/>
      <c r="L118" s="43"/>
      <c r="M118" s="43"/>
      <c r="N118" s="6"/>
    </row>
    <row r="119" spans="1:14" ht="16.5" customHeight="1">
      <c r="A119" s="45" t="s">
        <v>126</v>
      </c>
      <c r="B119" s="45"/>
      <c r="C119" s="45"/>
      <c r="D119" s="45"/>
      <c r="E119" s="42"/>
      <c r="F119" s="42"/>
      <c r="G119" s="46">
        <v>1323.09</v>
      </c>
      <c r="H119" s="46"/>
      <c r="I119" s="43"/>
      <c r="J119" s="44"/>
      <c r="K119" s="46" t="s">
        <v>277</v>
      </c>
      <c r="L119" s="46"/>
      <c r="M119" s="46"/>
      <c r="N119" s="6"/>
    </row>
    <row r="120" spans="1:14" ht="30" customHeight="1">
      <c r="A120" s="45" t="s">
        <v>127</v>
      </c>
      <c r="B120" s="45"/>
      <c r="C120" s="45"/>
      <c r="D120" s="45"/>
      <c r="E120" s="46">
        <f>1177.67+80.96+10880.45</f>
        <v>12139.080000000002</v>
      </c>
      <c r="F120" s="46"/>
      <c r="G120" s="46">
        <v>3867.57</v>
      </c>
      <c r="H120" s="46"/>
      <c r="I120" s="43"/>
      <c r="J120" s="33" t="s">
        <v>283</v>
      </c>
      <c r="K120" s="46" t="s">
        <v>277</v>
      </c>
      <c r="L120" s="46"/>
      <c r="M120" s="46"/>
      <c r="N120" s="6"/>
    </row>
    <row r="121" spans="1:14" ht="17.25" customHeight="1">
      <c r="A121" s="45" t="s">
        <v>128</v>
      </c>
      <c r="B121" s="45"/>
      <c r="C121" s="45"/>
      <c r="D121" s="45"/>
      <c r="E121" s="46"/>
      <c r="F121" s="46"/>
      <c r="G121" s="46"/>
      <c r="H121" s="46"/>
      <c r="I121" s="43"/>
      <c r="J121" s="44"/>
      <c r="K121" s="43"/>
      <c r="L121" s="43"/>
      <c r="M121" s="43"/>
      <c r="N121" s="6"/>
    </row>
    <row r="122" spans="1:14" ht="16.5" customHeight="1">
      <c r="A122" s="45" t="s">
        <v>129</v>
      </c>
      <c r="B122" s="45"/>
      <c r="C122" s="45"/>
      <c r="D122" s="45"/>
      <c r="E122" s="46"/>
      <c r="F122" s="46"/>
      <c r="G122" s="46"/>
      <c r="H122" s="46"/>
      <c r="I122" s="43"/>
      <c r="J122" s="44"/>
      <c r="K122" s="43"/>
      <c r="L122" s="43"/>
      <c r="M122" s="43"/>
      <c r="N122" s="6"/>
    </row>
    <row r="123" spans="1:14" ht="16.5" customHeight="1">
      <c r="A123" s="45" t="s">
        <v>130</v>
      </c>
      <c r="B123" s="45"/>
      <c r="C123" s="45"/>
      <c r="D123" s="45"/>
      <c r="E123" s="46"/>
      <c r="F123" s="46"/>
      <c r="G123" s="46"/>
      <c r="H123" s="46"/>
      <c r="I123" s="43"/>
      <c r="J123" s="44"/>
      <c r="K123" s="43"/>
      <c r="L123" s="43"/>
      <c r="M123" s="43"/>
      <c r="N123" s="6"/>
    </row>
    <row r="124" spans="1:14" ht="30" customHeight="1">
      <c r="A124" s="45" t="s">
        <v>131</v>
      </c>
      <c r="B124" s="45"/>
      <c r="C124" s="45"/>
      <c r="D124" s="45"/>
      <c r="E124" s="46"/>
      <c r="F124" s="46"/>
      <c r="G124" s="46"/>
      <c r="H124" s="46"/>
      <c r="I124" s="43"/>
      <c r="J124" s="44"/>
      <c r="K124" s="43"/>
      <c r="L124" s="43"/>
      <c r="M124" s="43"/>
      <c r="N124" s="6"/>
    </row>
    <row r="125" spans="1:14" ht="16.5" customHeight="1">
      <c r="A125" s="45" t="s">
        <v>132</v>
      </c>
      <c r="B125" s="45"/>
      <c r="C125" s="45"/>
      <c r="D125" s="45"/>
      <c r="E125" s="46"/>
      <c r="F125" s="46"/>
      <c r="G125" s="46"/>
      <c r="H125" s="46"/>
      <c r="I125" s="43"/>
      <c r="J125" s="44"/>
      <c r="K125" s="43"/>
      <c r="L125" s="43"/>
      <c r="M125" s="43"/>
      <c r="N125" s="6"/>
    </row>
    <row r="126" spans="1:14" ht="30" customHeight="1">
      <c r="A126" s="45" t="s">
        <v>133</v>
      </c>
      <c r="B126" s="45"/>
      <c r="C126" s="45"/>
      <c r="D126" s="45"/>
      <c r="E126" s="46"/>
      <c r="F126" s="46"/>
      <c r="G126" s="46"/>
      <c r="H126" s="46"/>
      <c r="I126" s="43"/>
      <c r="J126" s="44"/>
      <c r="K126" s="43"/>
      <c r="L126" s="43"/>
      <c r="M126" s="43"/>
      <c r="N126" s="6"/>
    </row>
    <row r="127" spans="1:14" ht="30" customHeight="1">
      <c r="A127" s="45" t="s">
        <v>134</v>
      </c>
      <c r="B127" s="45"/>
      <c r="C127" s="45"/>
      <c r="D127" s="45"/>
      <c r="E127" s="46"/>
      <c r="F127" s="46"/>
      <c r="G127" s="46"/>
      <c r="H127" s="46"/>
      <c r="I127" s="43"/>
      <c r="J127" s="44"/>
      <c r="K127" s="43"/>
      <c r="L127" s="43"/>
      <c r="M127" s="43"/>
      <c r="N127" s="6"/>
    </row>
    <row r="128" spans="1:14" ht="30" customHeight="1">
      <c r="A128" s="45" t="s">
        <v>135</v>
      </c>
      <c r="B128" s="45"/>
      <c r="C128" s="45"/>
      <c r="D128" s="45"/>
      <c r="E128" s="46"/>
      <c r="F128" s="46"/>
      <c r="G128" s="46"/>
      <c r="H128" s="46"/>
      <c r="I128" s="43"/>
      <c r="J128" s="44"/>
      <c r="K128" s="43"/>
      <c r="L128" s="43"/>
      <c r="M128" s="43"/>
      <c r="N128" s="6"/>
    </row>
    <row r="129" spans="1:14" ht="30" customHeight="1">
      <c r="A129" s="45" t="s">
        <v>136</v>
      </c>
      <c r="B129" s="45"/>
      <c r="C129" s="45"/>
      <c r="D129" s="45"/>
      <c r="E129" s="46"/>
      <c r="F129" s="46"/>
      <c r="G129" s="46"/>
      <c r="H129" s="46"/>
      <c r="I129" s="43"/>
      <c r="J129" s="44"/>
      <c r="K129" s="43"/>
      <c r="L129" s="43"/>
      <c r="M129" s="43"/>
      <c r="N129" s="6"/>
    </row>
    <row r="130" spans="1:14" ht="16.5" customHeight="1">
      <c r="A130" s="45" t="s">
        <v>137</v>
      </c>
      <c r="B130" s="45"/>
      <c r="C130" s="45"/>
      <c r="D130" s="45"/>
      <c r="E130" s="46"/>
      <c r="F130" s="46"/>
      <c r="G130" s="46"/>
      <c r="H130" s="46"/>
      <c r="I130" s="43"/>
      <c r="J130" s="44"/>
      <c r="K130" s="43"/>
      <c r="L130" s="43"/>
      <c r="M130" s="43"/>
      <c r="N130" s="6"/>
    </row>
    <row r="131" spans="1:14" ht="16.5" customHeight="1">
      <c r="A131" s="45" t="s">
        <v>138</v>
      </c>
      <c r="B131" s="45"/>
      <c r="C131" s="45"/>
      <c r="D131" s="45"/>
      <c r="E131" s="46">
        <f>7624+14006.2</f>
        <v>21630.2</v>
      </c>
      <c r="F131" s="46"/>
      <c r="G131" s="46">
        <v>18682</v>
      </c>
      <c r="H131" s="46"/>
      <c r="I131" s="43"/>
      <c r="J131" s="33" t="s">
        <v>284</v>
      </c>
      <c r="K131" s="46" t="s">
        <v>277</v>
      </c>
      <c r="L131" s="46"/>
      <c r="M131" s="46"/>
      <c r="N131" s="6"/>
    </row>
    <row r="132" spans="1:14" ht="30.75" customHeight="1">
      <c r="A132" s="45" t="s">
        <v>140</v>
      </c>
      <c r="B132" s="45"/>
      <c r="C132" s="45"/>
      <c r="D132" s="45"/>
      <c r="E132" s="42"/>
      <c r="F132" s="42"/>
      <c r="G132" s="42"/>
      <c r="H132" s="42"/>
      <c r="I132" s="43"/>
      <c r="J132" s="43"/>
      <c r="K132" s="43"/>
      <c r="L132" s="43"/>
      <c r="M132" s="43"/>
      <c r="N132" s="6"/>
    </row>
    <row r="133" spans="1:14" ht="11.2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75" customHeight="1">
      <c r="A134" s="48" t="s">
        <v>141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35"/>
    </row>
    <row r="135" spans="1:14" ht="9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28.5" customHeight="1">
      <c r="A136" s="49" t="s">
        <v>142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20"/>
    </row>
    <row r="137" spans="1:14" ht="8.2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3" ht="55.5" customHeight="1">
      <c r="A138" s="51" t="s">
        <v>143</v>
      </c>
      <c r="B138" s="51" t="s">
        <v>144</v>
      </c>
      <c r="C138" s="51"/>
      <c r="D138" s="51"/>
      <c r="E138" s="51"/>
      <c r="F138" s="51"/>
      <c r="G138" s="51"/>
      <c r="H138" s="51"/>
      <c r="I138" s="52" t="s">
        <v>145</v>
      </c>
      <c r="J138" s="52" t="s">
        <v>146</v>
      </c>
      <c r="K138" s="52" t="s">
        <v>147</v>
      </c>
      <c r="L138" s="52" t="s">
        <v>148</v>
      </c>
      <c r="M138" s="52" t="s">
        <v>149</v>
      </c>
    </row>
    <row r="139" spans="1:13" ht="58.5" customHeight="1">
      <c r="A139" s="51"/>
      <c r="B139" s="51"/>
      <c r="C139" s="51"/>
      <c r="D139" s="51"/>
      <c r="E139" s="51"/>
      <c r="F139" s="51"/>
      <c r="G139" s="51"/>
      <c r="H139" s="51"/>
      <c r="I139" s="52"/>
      <c r="J139" s="52"/>
      <c r="K139" s="52"/>
      <c r="L139" s="52"/>
      <c r="M139" s="52"/>
    </row>
    <row r="140" spans="1:13" ht="15.75" customHeight="1">
      <c r="A140" s="53" t="s">
        <v>150</v>
      </c>
      <c r="B140" s="52" t="s">
        <v>151</v>
      </c>
      <c r="C140" s="52"/>
      <c r="D140" s="52"/>
      <c r="E140" s="52"/>
      <c r="F140" s="52"/>
      <c r="G140" s="52"/>
      <c r="H140" s="52"/>
      <c r="I140" s="54">
        <v>300</v>
      </c>
      <c r="J140" s="54">
        <v>300</v>
      </c>
      <c r="K140" s="54">
        <v>300</v>
      </c>
      <c r="L140" s="54">
        <v>300</v>
      </c>
      <c r="M140" s="54">
        <v>139314.88</v>
      </c>
    </row>
    <row r="141" spans="1:13" ht="15.75" customHeight="1">
      <c r="A141" s="53" t="s">
        <v>152</v>
      </c>
      <c r="B141" s="52" t="s">
        <v>153</v>
      </c>
      <c r="C141" s="52"/>
      <c r="D141" s="52"/>
      <c r="E141" s="52"/>
      <c r="F141" s="52"/>
      <c r="G141" s="52"/>
      <c r="H141" s="52"/>
      <c r="I141" s="84" t="s">
        <v>285</v>
      </c>
      <c r="J141" s="84" t="s">
        <v>285</v>
      </c>
      <c r="K141" s="84" t="s">
        <v>285</v>
      </c>
      <c r="L141" s="84" t="s">
        <v>285</v>
      </c>
      <c r="M141" s="54">
        <v>18650</v>
      </c>
    </row>
    <row r="142" spans="1:13" ht="15.75" customHeight="1">
      <c r="A142" s="53" t="s">
        <v>154</v>
      </c>
      <c r="B142" s="52" t="s">
        <v>155</v>
      </c>
      <c r="C142" s="52"/>
      <c r="D142" s="52"/>
      <c r="E142" s="52"/>
      <c r="F142" s="52"/>
      <c r="G142" s="52"/>
      <c r="H142" s="52"/>
      <c r="I142" s="54">
        <v>30</v>
      </c>
      <c r="J142" s="54">
        <v>30</v>
      </c>
      <c r="K142" s="54">
        <v>30</v>
      </c>
      <c r="L142" s="54">
        <v>30</v>
      </c>
      <c r="M142" s="54"/>
    </row>
    <row r="143" spans="1:13" ht="48" customHeight="1">
      <c r="A143" s="53" t="s">
        <v>156</v>
      </c>
      <c r="B143" s="52" t="s">
        <v>157</v>
      </c>
      <c r="C143" s="52"/>
      <c r="D143" s="52"/>
      <c r="E143" s="52"/>
      <c r="F143" s="52"/>
      <c r="G143" s="52"/>
      <c r="H143" s="52"/>
      <c r="I143" s="54">
        <v>2000</v>
      </c>
      <c r="J143" s="54">
        <v>2000</v>
      </c>
      <c r="K143" s="54">
        <v>2000</v>
      </c>
      <c r="L143" s="54">
        <v>2000</v>
      </c>
      <c r="M143" s="54">
        <f>130625+51368</f>
        <v>181993</v>
      </c>
    </row>
    <row r="144" spans="1:13" ht="49.5" customHeight="1">
      <c r="A144" s="53" t="s">
        <v>158</v>
      </c>
      <c r="B144" s="52" t="s">
        <v>159</v>
      </c>
      <c r="C144" s="52"/>
      <c r="D144" s="52"/>
      <c r="E144" s="52"/>
      <c r="F144" s="52"/>
      <c r="G144" s="52"/>
      <c r="H144" s="52"/>
      <c r="I144" s="84" t="s">
        <v>286</v>
      </c>
      <c r="J144" s="84" t="s">
        <v>286</v>
      </c>
      <c r="K144" s="84" t="s">
        <v>286</v>
      </c>
      <c r="L144" s="84" t="s">
        <v>286</v>
      </c>
      <c r="M144" s="54"/>
    </row>
    <row r="145" spans="1:13" ht="15.75" customHeight="1">
      <c r="A145" s="53" t="s">
        <v>160</v>
      </c>
      <c r="B145" s="52" t="s">
        <v>161</v>
      </c>
      <c r="C145" s="52"/>
      <c r="D145" s="52"/>
      <c r="E145" s="52"/>
      <c r="F145" s="52"/>
      <c r="G145" s="52"/>
      <c r="H145" s="52"/>
      <c r="I145" s="84" t="s">
        <v>287</v>
      </c>
      <c r="J145" s="84" t="s">
        <v>287</v>
      </c>
      <c r="K145" s="84" t="s">
        <v>287</v>
      </c>
      <c r="L145" s="84" t="s">
        <v>287</v>
      </c>
      <c r="M145" s="54">
        <v>11840</v>
      </c>
    </row>
    <row r="146" spans="1:13" ht="15.75" customHeight="1">
      <c r="A146" s="53" t="s">
        <v>162</v>
      </c>
      <c r="B146" s="52" t="s">
        <v>165</v>
      </c>
      <c r="C146" s="52"/>
      <c r="D146" s="52"/>
      <c r="E146" s="52"/>
      <c r="F146" s="52"/>
      <c r="G146" s="52"/>
      <c r="H146" s="52"/>
      <c r="I146" s="84" t="s">
        <v>288</v>
      </c>
      <c r="J146" s="84" t="s">
        <v>288</v>
      </c>
      <c r="K146" s="84" t="s">
        <v>288</v>
      </c>
      <c r="L146" s="84" t="s">
        <v>288</v>
      </c>
      <c r="M146" s="54">
        <v>27045</v>
      </c>
    </row>
    <row r="147" spans="1:13" ht="33" customHeight="1">
      <c r="A147" s="53" t="s">
        <v>164</v>
      </c>
      <c r="B147" s="52" t="s">
        <v>167</v>
      </c>
      <c r="C147" s="52"/>
      <c r="D147" s="52"/>
      <c r="E147" s="52"/>
      <c r="F147" s="52"/>
      <c r="G147" s="52"/>
      <c r="H147" s="52"/>
      <c r="I147" s="54">
        <v>150</v>
      </c>
      <c r="J147" s="54">
        <v>150</v>
      </c>
      <c r="K147" s="54">
        <v>150</v>
      </c>
      <c r="L147" s="54">
        <v>150</v>
      </c>
      <c r="M147" s="54">
        <v>82250</v>
      </c>
    </row>
    <row r="148" spans="1:13" ht="15.75">
      <c r="A148" s="55"/>
      <c r="B148" s="56"/>
      <c r="C148" s="56"/>
      <c r="D148" s="56"/>
      <c r="E148" s="56"/>
      <c r="F148" s="56"/>
      <c r="G148" s="56"/>
      <c r="H148" s="56"/>
      <c r="I148" s="57"/>
      <c r="J148" s="57"/>
      <c r="K148" s="57"/>
      <c r="L148" s="57"/>
      <c r="M148" s="57"/>
    </row>
    <row r="149" spans="1:14" ht="18" customHeight="1">
      <c r="A149" s="58" t="s">
        <v>289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20"/>
    </row>
    <row r="150" spans="1:14" ht="14.2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20"/>
    </row>
    <row r="151" spans="1:14" s="57" customFormat="1" ht="16.5" customHeight="1">
      <c r="A151" s="58" t="s">
        <v>169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38"/>
    </row>
    <row r="152" spans="1:14" s="57" customFormat="1" ht="9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38"/>
    </row>
    <row r="153" spans="1:14" s="57" customFormat="1" ht="16.5" customHeight="1">
      <c r="A153" s="58" t="s">
        <v>170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38"/>
    </row>
    <row r="154" spans="1:14" ht="16.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38"/>
    </row>
    <row r="155" spans="1:14" ht="16.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38"/>
    </row>
    <row r="156" spans="1:14" ht="16.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38"/>
    </row>
    <row r="157" spans="1:14" ht="16.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38"/>
    </row>
    <row r="158" spans="1:14" ht="10.5" customHeight="1">
      <c r="A158" s="38" t="s">
        <v>171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ht="15" customHeight="1">
      <c r="A159" s="62" t="s">
        <v>172</v>
      </c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3"/>
    </row>
    <row r="160" spans="1:14" ht="9.7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105" customHeight="1">
      <c r="A161" s="24" t="s">
        <v>56</v>
      </c>
      <c r="B161" s="24"/>
      <c r="C161" s="24" t="s">
        <v>173</v>
      </c>
      <c r="D161" s="24" t="s">
        <v>174</v>
      </c>
      <c r="E161" s="24"/>
      <c r="F161" s="24" t="s">
        <v>175</v>
      </c>
      <c r="G161" s="24"/>
      <c r="H161" s="24"/>
      <c r="I161" s="24" t="s">
        <v>176</v>
      </c>
      <c r="J161" s="24" t="s">
        <v>177</v>
      </c>
      <c r="K161" s="24"/>
      <c r="L161" s="24"/>
      <c r="M161" s="24"/>
      <c r="N161" s="64"/>
    </row>
    <row r="162" spans="1:14" ht="48.75" customHeight="1">
      <c r="A162" s="45" t="s">
        <v>178</v>
      </c>
      <c r="B162" s="45"/>
      <c r="C162" s="24" t="s">
        <v>179</v>
      </c>
      <c r="D162" s="46">
        <v>0</v>
      </c>
      <c r="E162" s="46"/>
      <c r="F162" s="46">
        <v>0</v>
      </c>
      <c r="G162" s="46"/>
      <c r="H162" s="46"/>
      <c r="I162" s="46">
        <v>0</v>
      </c>
      <c r="J162" s="46"/>
      <c r="K162" s="46"/>
      <c r="L162" s="46"/>
      <c r="M162" s="46"/>
      <c r="N162" s="6"/>
    </row>
    <row r="163" spans="1:14" ht="28.5" customHeight="1">
      <c r="A163" s="41" t="s">
        <v>180</v>
      </c>
      <c r="B163" s="41"/>
      <c r="C163" s="24" t="s">
        <v>179</v>
      </c>
      <c r="D163" s="42">
        <f>D165+D166+D167+D170+D171+D173+D174</f>
        <v>8053350.24</v>
      </c>
      <c r="E163" s="42"/>
      <c r="F163" s="43">
        <f>F165+F166+F167+F170+F171+F173+F174</f>
        <v>7924533.57</v>
      </c>
      <c r="G163" s="43"/>
      <c r="H163" s="43"/>
      <c r="I163" s="43">
        <v>-2</v>
      </c>
      <c r="J163" s="46" t="s">
        <v>290</v>
      </c>
      <c r="K163" s="46"/>
      <c r="L163" s="46"/>
      <c r="M163" s="46"/>
      <c r="N163" s="6"/>
    </row>
    <row r="164" spans="1:14" ht="18" customHeight="1">
      <c r="A164" s="45" t="s">
        <v>181</v>
      </c>
      <c r="B164" s="45"/>
      <c r="C164" s="24" t="s">
        <v>179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6"/>
    </row>
    <row r="165" spans="1:14" ht="64.5" customHeight="1">
      <c r="A165" s="45" t="s">
        <v>182</v>
      </c>
      <c r="B165" s="45"/>
      <c r="C165" s="24" t="s">
        <v>179</v>
      </c>
      <c r="D165" s="46">
        <v>7133400</v>
      </c>
      <c r="E165" s="46"/>
      <c r="F165" s="46">
        <v>7043155.56</v>
      </c>
      <c r="G165" s="46"/>
      <c r="H165" s="46"/>
      <c r="I165" s="46">
        <v>-1</v>
      </c>
      <c r="J165" s="46" t="s">
        <v>290</v>
      </c>
      <c r="K165" s="46"/>
      <c r="L165" s="46"/>
      <c r="M165" s="46"/>
      <c r="N165" s="6"/>
    </row>
    <row r="166" spans="1:14" ht="22.5" customHeight="1">
      <c r="A166" s="45" t="s">
        <v>183</v>
      </c>
      <c r="B166" s="45"/>
      <c r="C166" s="24" t="s">
        <v>179</v>
      </c>
      <c r="D166" s="46">
        <v>400110.5</v>
      </c>
      <c r="E166" s="46"/>
      <c r="F166" s="46">
        <v>361538.27</v>
      </c>
      <c r="G166" s="46"/>
      <c r="H166" s="46"/>
      <c r="I166" s="46">
        <v>-10</v>
      </c>
      <c r="J166" s="46" t="s">
        <v>290</v>
      </c>
      <c r="K166" s="46"/>
      <c r="L166" s="46"/>
      <c r="M166" s="46"/>
      <c r="N166" s="6"/>
    </row>
    <row r="167" spans="1:14" ht="34.5" customHeight="1">
      <c r="A167" s="45" t="s">
        <v>184</v>
      </c>
      <c r="B167" s="45"/>
      <c r="C167" s="24" t="s">
        <v>179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6"/>
    </row>
    <row r="168" spans="1:14" ht="179.25" customHeight="1">
      <c r="A168" s="45" t="s">
        <v>185</v>
      </c>
      <c r="B168" s="45"/>
      <c r="C168" s="24" t="s">
        <v>179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6"/>
    </row>
    <row r="169" spans="1:14" ht="15.75" customHeight="1">
      <c r="A169" s="45" t="s">
        <v>181</v>
      </c>
      <c r="B169" s="45"/>
      <c r="C169" s="24" t="s">
        <v>179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6"/>
    </row>
    <row r="170" spans="1:14" ht="15.75" customHeight="1">
      <c r="A170" s="45" t="s">
        <v>186</v>
      </c>
      <c r="B170" s="45"/>
      <c r="C170" s="24" t="s">
        <v>179</v>
      </c>
      <c r="D170" s="29"/>
      <c r="E170" s="29"/>
      <c r="F170" s="46"/>
      <c r="G170" s="46"/>
      <c r="H170" s="46"/>
      <c r="I170" s="46"/>
      <c r="J170" s="46"/>
      <c r="K170" s="46"/>
      <c r="L170" s="46"/>
      <c r="M170" s="46"/>
      <c r="N170" s="6"/>
    </row>
    <row r="171" spans="1:14" ht="15.75" customHeight="1">
      <c r="A171" s="45" t="s">
        <v>187</v>
      </c>
      <c r="B171" s="45"/>
      <c r="C171" s="24" t="s">
        <v>179</v>
      </c>
      <c r="D171" s="29"/>
      <c r="E171" s="29"/>
      <c r="F171" s="46"/>
      <c r="G171" s="46"/>
      <c r="H171" s="46"/>
      <c r="I171" s="46"/>
      <c r="J171" s="46"/>
      <c r="K171" s="46"/>
      <c r="L171" s="46"/>
      <c r="M171" s="46"/>
      <c r="N171" s="6"/>
    </row>
    <row r="172" spans="1:14" ht="15.75" customHeight="1">
      <c r="A172" s="45" t="s">
        <v>188</v>
      </c>
      <c r="B172" s="45"/>
      <c r="C172" s="24" t="s">
        <v>179</v>
      </c>
      <c r="D172" s="29"/>
      <c r="E172" s="29"/>
      <c r="F172" s="65"/>
      <c r="G172" s="61"/>
      <c r="H172" s="66"/>
      <c r="I172" s="46"/>
      <c r="J172" s="65"/>
      <c r="K172" s="61"/>
      <c r="L172" s="61"/>
      <c r="M172" s="66"/>
      <c r="N172" s="6"/>
    </row>
    <row r="173" spans="1:14" ht="15.75" customHeight="1">
      <c r="A173" s="27" t="s">
        <v>189</v>
      </c>
      <c r="B173" s="27"/>
      <c r="C173" s="24" t="s">
        <v>179</v>
      </c>
      <c r="D173" s="29">
        <v>58746.86</v>
      </c>
      <c r="E173" s="29"/>
      <c r="F173" s="46">
        <v>58746.86</v>
      </c>
      <c r="G173" s="46"/>
      <c r="H173" s="46"/>
      <c r="I173" s="46">
        <v>0</v>
      </c>
      <c r="J173" s="65"/>
      <c r="K173" s="61"/>
      <c r="L173" s="61"/>
      <c r="M173" s="66"/>
      <c r="N173" s="6"/>
    </row>
    <row r="174" spans="1:14" ht="46.5" customHeight="1">
      <c r="A174" s="45" t="s">
        <v>190</v>
      </c>
      <c r="B174" s="45"/>
      <c r="C174" s="24" t="s">
        <v>179</v>
      </c>
      <c r="D174" s="46">
        <v>461092.88</v>
      </c>
      <c r="E174" s="46"/>
      <c r="F174" s="46">
        <v>461092.88</v>
      </c>
      <c r="G174" s="46"/>
      <c r="H174" s="46"/>
      <c r="I174" s="46">
        <v>0</v>
      </c>
      <c r="J174" s="46"/>
      <c r="K174" s="46"/>
      <c r="L174" s="46"/>
      <c r="M174" s="46"/>
      <c r="N174" s="6"/>
    </row>
    <row r="175" spans="1:14" ht="15.75" customHeight="1">
      <c r="A175" s="45" t="s">
        <v>181</v>
      </c>
      <c r="B175" s="45"/>
      <c r="C175" s="24" t="s">
        <v>179</v>
      </c>
      <c r="D175" s="46"/>
      <c r="E175" s="46"/>
      <c r="F175" s="46"/>
      <c r="G175" s="46"/>
      <c r="H175" s="46"/>
      <c r="I175" s="45"/>
      <c r="J175" s="46"/>
      <c r="K175" s="46"/>
      <c r="L175" s="46"/>
      <c r="M175" s="46"/>
      <c r="N175" s="6"/>
    </row>
    <row r="176" spans="1:14" ht="48" customHeight="1">
      <c r="A176" s="45" t="s">
        <v>191</v>
      </c>
      <c r="B176" s="45"/>
      <c r="C176" s="24" t="s">
        <v>179</v>
      </c>
      <c r="D176" s="46"/>
      <c r="E176" s="46"/>
      <c r="F176" s="46"/>
      <c r="G176" s="46"/>
      <c r="H176" s="46"/>
      <c r="I176" s="45"/>
      <c r="J176" s="46"/>
      <c r="K176" s="46"/>
      <c r="L176" s="46"/>
      <c r="M176" s="46"/>
      <c r="N176" s="6"/>
    </row>
    <row r="177" spans="1:14" ht="47.25" customHeight="1">
      <c r="A177" s="45" t="s">
        <v>192</v>
      </c>
      <c r="B177" s="45"/>
      <c r="C177" s="24" t="s">
        <v>179</v>
      </c>
      <c r="D177" s="46">
        <v>0</v>
      </c>
      <c r="E177" s="46"/>
      <c r="F177" s="46">
        <v>0</v>
      </c>
      <c r="G177" s="46"/>
      <c r="H177" s="46"/>
      <c r="I177" s="46">
        <v>0</v>
      </c>
      <c r="J177" s="46"/>
      <c r="K177" s="46"/>
      <c r="L177" s="46"/>
      <c r="M177" s="46"/>
      <c r="N177" s="6"/>
    </row>
    <row r="178" spans="1:14" ht="15.75" customHeight="1">
      <c r="A178" s="41" t="s">
        <v>193</v>
      </c>
      <c r="B178" s="41"/>
      <c r="C178" s="67">
        <v>900</v>
      </c>
      <c r="D178" s="42">
        <f>D182+D183+D184+D187+D188+D189+D191+D192+D194+D197+D200+D193</f>
        <v>8053350.240000002</v>
      </c>
      <c r="E178" s="42"/>
      <c r="F178" s="43">
        <f>F182+F183+F184+F187+F188+F189+F191+F192+F193+F197+F200</f>
        <v>7924533.570000001</v>
      </c>
      <c r="G178" s="43"/>
      <c r="H178" s="43"/>
      <c r="I178" s="43">
        <v>-2</v>
      </c>
      <c r="J178" s="46" t="s">
        <v>290</v>
      </c>
      <c r="K178" s="46"/>
      <c r="L178" s="46"/>
      <c r="M178" s="46"/>
      <c r="N178" s="38"/>
    </row>
    <row r="179" spans="1:14" ht="15.75" customHeight="1">
      <c r="A179" s="45" t="s">
        <v>181</v>
      </c>
      <c r="B179" s="45"/>
      <c r="C179" s="24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6"/>
    </row>
    <row r="180" spans="1:14" ht="60" customHeight="1">
      <c r="A180" s="45" t="s">
        <v>194</v>
      </c>
      <c r="B180" s="45"/>
      <c r="C180" s="68"/>
      <c r="D180" s="46">
        <f>D182+D183+D184</f>
        <v>4531341.7</v>
      </c>
      <c r="E180" s="46"/>
      <c r="F180" s="46">
        <f>F182+F183+F184</f>
        <v>4531341.7</v>
      </c>
      <c r="G180" s="46"/>
      <c r="H180" s="46"/>
      <c r="I180" s="46">
        <v>0</v>
      </c>
      <c r="J180" s="46"/>
      <c r="K180" s="46"/>
      <c r="L180" s="46"/>
      <c r="M180" s="46"/>
      <c r="N180" s="6"/>
    </row>
    <row r="181" spans="1:14" ht="15" customHeight="1">
      <c r="A181" s="45" t="s">
        <v>71</v>
      </c>
      <c r="B181" s="45"/>
      <c r="C181" s="24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6"/>
    </row>
    <row r="182" spans="1:14" ht="18" customHeight="1">
      <c r="A182" s="45" t="s">
        <v>195</v>
      </c>
      <c r="B182" s="45"/>
      <c r="C182" s="68">
        <v>211</v>
      </c>
      <c r="D182" s="69">
        <v>3483090.78</v>
      </c>
      <c r="E182" s="69"/>
      <c r="F182" s="46">
        <v>3483090.78</v>
      </c>
      <c r="G182" s="46"/>
      <c r="H182" s="46"/>
      <c r="I182" s="46">
        <v>0</v>
      </c>
      <c r="J182" s="46"/>
      <c r="K182" s="46"/>
      <c r="L182" s="46"/>
      <c r="M182" s="46"/>
      <c r="N182" s="6"/>
    </row>
    <row r="183" spans="1:14" ht="18" customHeight="1">
      <c r="A183" s="70" t="s">
        <v>196</v>
      </c>
      <c r="B183" s="70"/>
      <c r="C183" s="68">
        <v>212</v>
      </c>
      <c r="D183" s="69">
        <v>11200</v>
      </c>
      <c r="E183" s="69"/>
      <c r="F183" s="46">
        <v>11200</v>
      </c>
      <c r="G183" s="46"/>
      <c r="H183" s="46"/>
      <c r="I183" s="46">
        <v>0</v>
      </c>
      <c r="J183" s="46"/>
      <c r="K183" s="46"/>
      <c r="L183" s="46"/>
      <c r="M183" s="46"/>
      <c r="N183" s="6"/>
    </row>
    <row r="184" spans="1:14" ht="50.25" customHeight="1">
      <c r="A184" s="45" t="s">
        <v>197</v>
      </c>
      <c r="B184" s="45"/>
      <c r="C184" s="71">
        <v>213</v>
      </c>
      <c r="D184" s="69">
        <v>1037050.92</v>
      </c>
      <c r="E184" s="69"/>
      <c r="F184" s="46">
        <v>1037050.92</v>
      </c>
      <c r="G184" s="46"/>
      <c r="H184" s="46"/>
      <c r="I184" s="46">
        <v>0</v>
      </c>
      <c r="J184" s="46"/>
      <c r="K184" s="46"/>
      <c r="L184" s="46"/>
      <c r="M184" s="46"/>
      <c r="N184" s="6"/>
    </row>
    <row r="185" spans="1:14" ht="30" customHeight="1">
      <c r="A185" s="45" t="s">
        <v>198</v>
      </c>
      <c r="B185" s="45"/>
      <c r="C185" s="68"/>
      <c r="D185" s="69">
        <f>D187+D188+D189+D191</f>
        <v>837782.8500000001</v>
      </c>
      <c r="E185" s="69"/>
      <c r="F185" s="46">
        <f>F187+F188+F189+F191</f>
        <v>747538.41</v>
      </c>
      <c r="G185" s="46"/>
      <c r="H185" s="46"/>
      <c r="I185" s="46">
        <v>-11</v>
      </c>
      <c r="J185" s="46" t="s">
        <v>290</v>
      </c>
      <c r="K185" s="46"/>
      <c r="L185" s="46"/>
      <c r="M185" s="46"/>
      <c r="N185" s="6"/>
    </row>
    <row r="186" spans="1:14" ht="15" customHeight="1">
      <c r="A186" s="45" t="s">
        <v>71</v>
      </c>
      <c r="B186" s="45"/>
      <c r="C186" s="68"/>
      <c r="D186" s="69"/>
      <c r="E186" s="69"/>
      <c r="F186" s="46"/>
      <c r="G186" s="46"/>
      <c r="H186" s="46"/>
      <c r="I186" s="46"/>
      <c r="J186" s="46"/>
      <c r="K186" s="46"/>
      <c r="L186" s="46"/>
      <c r="M186" s="46"/>
      <c r="N186" s="6"/>
    </row>
    <row r="187" spans="1:14" ht="15.75" customHeight="1">
      <c r="A187" s="45" t="s">
        <v>199</v>
      </c>
      <c r="B187" s="45"/>
      <c r="C187" s="71">
        <v>221</v>
      </c>
      <c r="D187" s="69">
        <v>84841.69</v>
      </c>
      <c r="E187" s="69"/>
      <c r="F187" s="46">
        <v>84841.69</v>
      </c>
      <c r="G187" s="46"/>
      <c r="H187" s="46"/>
      <c r="I187" s="46">
        <v>0</v>
      </c>
      <c r="J187" s="46"/>
      <c r="K187" s="46"/>
      <c r="L187" s="46"/>
      <c r="M187" s="46"/>
      <c r="N187" s="6"/>
    </row>
    <row r="188" spans="1:14" ht="30.75" customHeight="1">
      <c r="A188" s="45" t="s">
        <v>200</v>
      </c>
      <c r="B188" s="45"/>
      <c r="C188" s="72">
        <v>222</v>
      </c>
      <c r="D188" s="69">
        <v>7444.95</v>
      </c>
      <c r="E188" s="69"/>
      <c r="F188" s="46">
        <v>7444.95</v>
      </c>
      <c r="G188" s="46"/>
      <c r="H188" s="46"/>
      <c r="I188" s="46">
        <v>0</v>
      </c>
      <c r="J188" s="46"/>
      <c r="K188" s="46"/>
      <c r="L188" s="46"/>
      <c r="M188" s="46"/>
      <c r="N188" s="6"/>
    </row>
    <row r="189" spans="1:14" ht="33" customHeight="1">
      <c r="A189" s="45" t="s">
        <v>201</v>
      </c>
      <c r="B189" s="45"/>
      <c r="C189" s="73">
        <v>223</v>
      </c>
      <c r="D189" s="69">
        <v>671828.91</v>
      </c>
      <c r="E189" s="69"/>
      <c r="F189" s="46">
        <f>671828.91-90244.44</f>
        <v>581584.47</v>
      </c>
      <c r="G189" s="46"/>
      <c r="H189" s="46"/>
      <c r="I189" s="46">
        <v>-13</v>
      </c>
      <c r="J189" s="46" t="s">
        <v>290</v>
      </c>
      <c r="K189" s="46"/>
      <c r="L189" s="46"/>
      <c r="M189" s="46"/>
      <c r="N189" s="6"/>
    </row>
    <row r="190" spans="1:14" ht="51.75" customHeight="1">
      <c r="A190" s="45" t="s">
        <v>202</v>
      </c>
      <c r="B190" s="45"/>
      <c r="C190" s="72"/>
      <c r="D190" s="69"/>
      <c r="E190" s="69"/>
      <c r="F190" s="46"/>
      <c r="G190" s="46"/>
      <c r="H190" s="46"/>
      <c r="I190" s="46"/>
      <c r="J190" s="46"/>
      <c r="K190" s="46"/>
      <c r="L190" s="46"/>
      <c r="M190" s="46"/>
      <c r="N190" s="6"/>
    </row>
    <row r="191" spans="1:14" ht="48" customHeight="1">
      <c r="A191" s="45" t="s">
        <v>203</v>
      </c>
      <c r="B191" s="45"/>
      <c r="C191" s="72">
        <v>225</v>
      </c>
      <c r="D191" s="69">
        <v>73667.3</v>
      </c>
      <c r="E191" s="69"/>
      <c r="F191" s="46">
        <v>73667.3</v>
      </c>
      <c r="G191" s="46"/>
      <c r="H191" s="46"/>
      <c r="I191" s="46">
        <v>0</v>
      </c>
      <c r="J191" s="46"/>
      <c r="K191" s="46"/>
      <c r="L191" s="46"/>
      <c r="M191" s="46"/>
      <c r="N191" s="6"/>
    </row>
    <row r="192" spans="1:14" ht="30" customHeight="1">
      <c r="A192" s="45" t="s">
        <v>204</v>
      </c>
      <c r="B192" s="45"/>
      <c r="C192" s="72">
        <v>226</v>
      </c>
      <c r="D192" s="69">
        <v>345229.11</v>
      </c>
      <c r="E192" s="69"/>
      <c r="F192" s="46">
        <v>345229.11</v>
      </c>
      <c r="G192" s="46"/>
      <c r="H192" s="46"/>
      <c r="I192" s="46">
        <v>0</v>
      </c>
      <c r="J192" s="46"/>
      <c r="K192" s="46"/>
      <c r="L192" s="46"/>
      <c r="M192" s="46"/>
      <c r="N192" s="6"/>
    </row>
    <row r="193" spans="1:14" ht="15" customHeight="1">
      <c r="A193" s="27" t="s">
        <v>205</v>
      </c>
      <c r="B193" s="27"/>
      <c r="C193" s="72">
        <v>290</v>
      </c>
      <c r="D193" s="69">
        <v>1885642.31</v>
      </c>
      <c r="E193" s="69"/>
      <c r="F193" s="46">
        <v>1885642.31</v>
      </c>
      <c r="G193" s="46"/>
      <c r="H193" s="46"/>
      <c r="I193" s="46">
        <v>0</v>
      </c>
      <c r="J193" s="46"/>
      <c r="K193" s="46"/>
      <c r="L193" s="46"/>
      <c r="M193" s="46"/>
      <c r="N193" s="6"/>
    </row>
    <row r="194" spans="1:14" ht="48.75" customHeight="1">
      <c r="A194" s="45" t="s">
        <v>206</v>
      </c>
      <c r="B194" s="45"/>
      <c r="C194" s="73"/>
      <c r="D194" s="69"/>
      <c r="E194" s="69"/>
      <c r="F194" s="46"/>
      <c r="G194" s="46"/>
      <c r="H194" s="46"/>
      <c r="I194" s="45"/>
      <c r="J194" s="46"/>
      <c r="K194" s="46"/>
      <c r="L194" s="46"/>
      <c r="M194" s="46"/>
      <c r="N194" s="6"/>
    </row>
    <row r="195" spans="1:14" ht="45" customHeight="1">
      <c r="A195" s="45" t="s">
        <v>207</v>
      </c>
      <c r="B195" s="45"/>
      <c r="C195" s="72"/>
      <c r="D195" s="69">
        <f>D197+D200</f>
        <v>453354.27</v>
      </c>
      <c r="E195" s="69"/>
      <c r="F195" s="46">
        <f>F197+F200</f>
        <v>414782.04000000004</v>
      </c>
      <c r="G195" s="46"/>
      <c r="H195" s="46"/>
      <c r="I195" s="46">
        <v>-9</v>
      </c>
      <c r="J195" s="46" t="s">
        <v>290</v>
      </c>
      <c r="K195" s="46"/>
      <c r="L195" s="46"/>
      <c r="M195" s="46"/>
      <c r="N195" s="6"/>
    </row>
    <row r="196" spans="1:14" ht="15" customHeight="1">
      <c r="A196" s="45" t="s">
        <v>71</v>
      </c>
      <c r="B196" s="45"/>
      <c r="C196" s="72"/>
      <c r="D196" s="69"/>
      <c r="E196" s="69"/>
      <c r="F196" s="46"/>
      <c r="G196" s="46"/>
      <c r="H196" s="46"/>
      <c r="I196" s="45"/>
      <c r="J196" s="46"/>
      <c r="K196" s="46"/>
      <c r="L196" s="46"/>
      <c r="M196" s="46"/>
      <c r="N196" s="6"/>
    </row>
    <row r="197" spans="1:14" ht="51" customHeight="1">
      <c r="A197" s="45" t="s">
        <v>208</v>
      </c>
      <c r="B197" s="45"/>
      <c r="C197" s="72">
        <v>310</v>
      </c>
      <c r="D197" s="69">
        <v>35500</v>
      </c>
      <c r="E197" s="69"/>
      <c r="F197" s="46">
        <v>35500</v>
      </c>
      <c r="G197" s="46"/>
      <c r="H197" s="46"/>
      <c r="I197" s="46">
        <v>0</v>
      </c>
      <c r="J197" s="46"/>
      <c r="K197" s="46"/>
      <c r="L197" s="46"/>
      <c r="M197" s="46"/>
      <c r="N197" s="6"/>
    </row>
    <row r="198" spans="1:14" ht="60" customHeight="1">
      <c r="A198" s="45" t="s">
        <v>209</v>
      </c>
      <c r="B198" s="45"/>
      <c r="C198" s="72"/>
      <c r="D198" s="69"/>
      <c r="E198" s="69"/>
      <c r="F198" s="46"/>
      <c r="G198" s="46"/>
      <c r="H198" s="46"/>
      <c r="I198" s="46"/>
      <c r="J198" s="46"/>
      <c r="K198" s="46"/>
      <c r="L198" s="46"/>
      <c r="M198" s="46"/>
      <c r="N198" s="6"/>
    </row>
    <row r="199" spans="1:14" ht="60" customHeight="1">
      <c r="A199" s="45" t="s">
        <v>210</v>
      </c>
      <c r="B199" s="45"/>
      <c r="C199" s="72"/>
      <c r="D199" s="69"/>
      <c r="E199" s="69"/>
      <c r="F199" s="46"/>
      <c r="G199" s="46"/>
      <c r="H199" s="46"/>
      <c r="I199" s="46"/>
      <c r="J199" s="46"/>
      <c r="K199" s="46"/>
      <c r="L199" s="46"/>
      <c r="M199" s="46"/>
      <c r="N199" s="6"/>
    </row>
    <row r="200" spans="1:14" ht="47.25" customHeight="1">
      <c r="A200" s="45" t="s">
        <v>211</v>
      </c>
      <c r="B200" s="45"/>
      <c r="C200" s="72">
        <v>340</v>
      </c>
      <c r="D200" s="69">
        <v>417854.27</v>
      </c>
      <c r="E200" s="69"/>
      <c r="F200" s="46">
        <f>417854.27-38572.23</f>
        <v>379282.04000000004</v>
      </c>
      <c r="G200" s="46"/>
      <c r="H200" s="46"/>
      <c r="I200" s="46">
        <v>-9</v>
      </c>
      <c r="J200" s="46" t="s">
        <v>290</v>
      </c>
      <c r="K200" s="46"/>
      <c r="L200" s="46"/>
      <c r="M200" s="46"/>
      <c r="N200" s="6"/>
    </row>
    <row r="201" spans="1:14" ht="45" customHeight="1">
      <c r="A201" s="45" t="s">
        <v>212</v>
      </c>
      <c r="B201" s="45"/>
      <c r="C201" s="68">
        <v>500</v>
      </c>
      <c r="D201" s="46"/>
      <c r="E201" s="46"/>
      <c r="F201" s="46"/>
      <c r="G201" s="46"/>
      <c r="H201" s="46"/>
      <c r="I201" s="45"/>
      <c r="J201" s="46"/>
      <c r="K201" s="46"/>
      <c r="L201" s="46"/>
      <c r="M201" s="46"/>
      <c r="N201" s="6"/>
    </row>
    <row r="202" spans="1:14" ht="15" customHeight="1">
      <c r="A202" s="45" t="s">
        <v>71</v>
      </c>
      <c r="B202" s="45"/>
      <c r="C202" s="68"/>
      <c r="D202" s="46"/>
      <c r="E202" s="46"/>
      <c r="F202" s="46"/>
      <c r="G202" s="46"/>
      <c r="H202" s="46"/>
      <c r="I202" s="45"/>
      <c r="J202" s="46"/>
      <c r="K202" s="46"/>
      <c r="L202" s="46"/>
      <c r="M202" s="46"/>
      <c r="N202" s="6"/>
    </row>
    <row r="203" spans="1:14" ht="78.75" customHeight="1">
      <c r="A203" s="45" t="s">
        <v>213</v>
      </c>
      <c r="B203" s="45"/>
      <c r="C203" s="68">
        <v>520</v>
      </c>
      <c r="D203" s="46"/>
      <c r="E203" s="46"/>
      <c r="F203" s="46"/>
      <c r="G203" s="46"/>
      <c r="H203" s="46"/>
      <c r="I203" s="45"/>
      <c r="J203" s="46"/>
      <c r="K203" s="46"/>
      <c r="L203" s="46"/>
      <c r="M203" s="46"/>
      <c r="N203" s="6"/>
    </row>
    <row r="204" spans="1:14" ht="66.75" customHeight="1">
      <c r="A204" s="45" t="s">
        <v>214</v>
      </c>
      <c r="B204" s="45"/>
      <c r="C204" s="68">
        <v>530</v>
      </c>
      <c r="D204" s="46"/>
      <c r="E204" s="46"/>
      <c r="F204" s="46"/>
      <c r="G204" s="46"/>
      <c r="H204" s="46"/>
      <c r="I204" s="45"/>
      <c r="J204" s="46"/>
      <c r="K204" s="46"/>
      <c r="L204" s="46"/>
      <c r="M204" s="46"/>
      <c r="N204" s="6"/>
    </row>
    <row r="205" spans="1:14" ht="11.2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</row>
    <row r="206" spans="1:14" ht="15.75" customHeight="1">
      <c r="A206" s="48" t="s">
        <v>215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35"/>
    </row>
    <row r="207" spans="1:14" ht="9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</row>
    <row r="208" spans="1:13" ht="45.75" customHeight="1">
      <c r="A208" s="46" t="s">
        <v>56</v>
      </c>
      <c r="B208" s="46"/>
      <c r="C208" s="46"/>
      <c r="D208" s="46"/>
      <c r="E208" s="46"/>
      <c r="F208" s="46"/>
      <c r="G208" s="46" t="s">
        <v>216</v>
      </c>
      <c r="H208" s="46" t="s">
        <v>217</v>
      </c>
      <c r="I208" s="46"/>
      <c r="J208" s="46" t="s">
        <v>218</v>
      </c>
      <c r="K208" s="46" t="s">
        <v>219</v>
      </c>
      <c r="L208" s="46"/>
      <c r="M208" s="46"/>
    </row>
    <row r="209" spans="1:13" ht="32.25" customHeight="1">
      <c r="A209" s="27" t="s">
        <v>220</v>
      </c>
      <c r="B209" s="27"/>
      <c r="C209" s="27"/>
      <c r="D209" s="27"/>
      <c r="E209" s="27"/>
      <c r="F209" s="27"/>
      <c r="G209" s="29" t="s">
        <v>221</v>
      </c>
      <c r="H209" s="29" t="s">
        <v>222</v>
      </c>
      <c r="I209" s="29"/>
      <c r="J209" s="29">
        <v>171</v>
      </c>
      <c r="K209" s="29"/>
      <c r="L209" s="29"/>
      <c r="M209" s="29"/>
    </row>
    <row r="210" spans="1:13" ht="30.75" customHeight="1">
      <c r="A210" s="27" t="s">
        <v>223</v>
      </c>
      <c r="B210" s="27"/>
      <c r="C210" s="27"/>
      <c r="D210" s="27"/>
      <c r="E210" s="27"/>
      <c r="F210" s="27"/>
      <c r="G210" s="29" t="s">
        <v>221</v>
      </c>
      <c r="H210" s="29" t="s">
        <v>224</v>
      </c>
      <c r="I210" s="29"/>
      <c r="J210" s="29">
        <v>110</v>
      </c>
      <c r="K210" s="29"/>
      <c r="L210" s="29"/>
      <c r="M210" s="29"/>
    </row>
    <row r="211" spans="1:13" ht="15.75" customHeight="1">
      <c r="A211" s="27" t="s">
        <v>225</v>
      </c>
      <c r="B211" s="27"/>
      <c r="C211" s="27"/>
      <c r="D211" s="27"/>
      <c r="E211" s="27"/>
      <c r="F211" s="27"/>
      <c r="G211" s="29" t="s">
        <v>226</v>
      </c>
      <c r="H211" s="29" t="s">
        <v>227</v>
      </c>
      <c r="I211" s="29"/>
      <c r="J211" s="29">
        <v>113</v>
      </c>
      <c r="K211" s="29"/>
      <c r="L211" s="29"/>
      <c r="M211" s="29"/>
    </row>
    <row r="212" spans="1:13" ht="30.75" customHeight="1">
      <c r="A212" s="27" t="s">
        <v>228</v>
      </c>
      <c r="B212" s="27"/>
      <c r="C212" s="27"/>
      <c r="D212" s="27"/>
      <c r="E212" s="27"/>
      <c r="F212" s="27"/>
      <c r="G212" s="29" t="s">
        <v>226</v>
      </c>
      <c r="H212" s="29" t="s">
        <v>224</v>
      </c>
      <c r="I212" s="29"/>
      <c r="J212" s="29">
        <v>180</v>
      </c>
      <c r="K212" s="29"/>
      <c r="L212" s="29"/>
      <c r="M212" s="29"/>
    </row>
    <row r="213" spans="1:13" ht="31.5" customHeight="1">
      <c r="A213" s="27" t="s">
        <v>229</v>
      </c>
      <c r="B213" s="27"/>
      <c r="C213" s="27"/>
      <c r="D213" s="27"/>
      <c r="E213" s="27"/>
      <c r="F213" s="27"/>
      <c r="G213" s="29" t="s">
        <v>221</v>
      </c>
      <c r="H213" s="29" t="s">
        <v>224</v>
      </c>
      <c r="I213" s="29"/>
      <c r="J213" s="29">
        <v>105</v>
      </c>
      <c r="K213" s="76"/>
      <c r="L213" s="76"/>
      <c r="M213" s="76"/>
    </row>
    <row r="214" spans="1:13" ht="30" customHeight="1">
      <c r="A214" s="27" t="s">
        <v>231</v>
      </c>
      <c r="B214" s="27"/>
      <c r="C214" s="27"/>
      <c r="D214" s="27"/>
      <c r="E214" s="27"/>
      <c r="F214" s="27"/>
      <c r="G214" s="29" t="s">
        <v>226</v>
      </c>
      <c r="H214" s="29" t="s">
        <v>227</v>
      </c>
      <c r="I214" s="29"/>
      <c r="J214" s="29">
        <v>150</v>
      </c>
      <c r="K214" s="29"/>
      <c r="L214" s="29"/>
      <c r="M214" s="29"/>
    </row>
    <row r="215" spans="1:13" ht="33" customHeight="1">
      <c r="A215" s="27" t="s">
        <v>232</v>
      </c>
      <c r="B215" s="27"/>
      <c r="C215" s="27"/>
      <c r="D215" s="27"/>
      <c r="E215" s="27"/>
      <c r="F215" s="27"/>
      <c r="G215" s="29" t="s">
        <v>226</v>
      </c>
      <c r="H215" s="29" t="s">
        <v>233</v>
      </c>
      <c r="I215" s="29"/>
      <c r="J215" s="29">
        <v>100</v>
      </c>
      <c r="K215" s="29"/>
      <c r="L215" s="29"/>
      <c r="M215" s="29"/>
    </row>
    <row r="216" spans="1:13" ht="33" customHeight="1">
      <c r="A216" s="27" t="s">
        <v>234</v>
      </c>
      <c r="B216" s="27"/>
      <c r="C216" s="27"/>
      <c r="D216" s="27"/>
      <c r="E216" s="27"/>
      <c r="F216" s="27"/>
      <c r="G216" s="29" t="s">
        <v>221</v>
      </c>
      <c r="H216" s="29">
        <v>35</v>
      </c>
      <c r="I216" s="29"/>
      <c r="J216" s="29">
        <v>111</v>
      </c>
      <c r="K216" s="29"/>
      <c r="L216" s="29"/>
      <c r="M216" s="29"/>
    </row>
    <row r="217" spans="1:13" ht="33" customHeight="1">
      <c r="A217" s="27" t="s">
        <v>291</v>
      </c>
      <c r="B217" s="27"/>
      <c r="C217" s="27"/>
      <c r="D217" s="27"/>
      <c r="E217" s="27"/>
      <c r="F217" s="27"/>
      <c r="G217" s="29" t="s">
        <v>236</v>
      </c>
      <c r="H217" s="29" t="s">
        <v>292</v>
      </c>
      <c r="I217" s="29"/>
      <c r="J217" s="29">
        <v>138</v>
      </c>
      <c r="K217" s="29"/>
      <c r="L217" s="29"/>
      <c r="M217" s="29"/>
    </row>
    <row r="218" spans="1:13" ht="33" customHeight="1">
      <c r="A218" s="27" t="s">
        <v>293</v>
      </c>
      <c r="B218" s="27"/>
      <c r="C218" s="27"/>
      <c r="D218" s="27"/>
      <c r="E218" s="27"/>
      <c r="F218" s="27"/>
      <c r="G218" s="29" t="s">
        <v>236</v>
      </c>
      <c r="H218" s="29">
        <v>390</v>
      </c>
      <c r="I218" s="29"/>
      <c r="J218" s="29">
        <v>112</v>
      </c>
      <c r="K218" s="29"/>
      <c r="L218" s="29"/>
      <c r="M218" s="29"/>
    </row>
    <row r="219" spans="1:13" ht="30.75" customHeight="1">
      <c r="A219" s="27" t="s">
        <v>237</v>
      </c>
      <c r="B219" s="27"/>
      <c r="C219" s="27"/>
      <c r="D219" s="27"/>
      <c r="E219" s="27"/>
      <c r="F219" s="27"/>
      <c r="G219" s="29" t="s">
        <v>226</v>
      </c>
      <c r="H219" s="29" t="s">
        <v>238</v>
      </c>
      <c r="I219" s="29"/>
      <c r="J219" s="29">
        <v>96</v>
      </c>
      <c r="K219" s="72" t="s">
        <v>294</v>
      </c>
      <c r="L219" s="72"/>
      <c r="M219" s="72"/>
    </row>
    <row r="220" spans="1:13" ht="46.5" customHeight="1">
      <c r="A220" s="27" t="s">
        <v>295</v>
      </c>
      <c r="B220" s="27"/>
      <c r="C220" s="27"/>
      <c r="D220" s="27"/>
      <c r="E220" s="27"/>
      <c r="F220" s="27"/>
      <c r="G220" s="29" t="s">
        <v>221</v>
      </c>
      <c r="H220" s="29">
        <v>200</v>
      </c>
      <c r="I220" s="29"/>
      <c r="J220" s="29">
        <v>112</v>
      </c>
      <c r="K220" s="29"/>
      <c r="L220" s="29"/>
      <c r="M220" s="29"/>
    </row>
    <row r="221" spans="1:14" ht="17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5.75" customHeight="1">
      <c r="A222" s="7" t="s">
        <v>240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8"/>
    </row>
    <row r="223" spans="1:14" ht="9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</row>
    <row r="224" spans="1:13" ht="28.5" customHeight="1">
      <c r="A224" s="24" t="s">
        <v>56</v>
      </c>
      <c r="B224" s="24"/>
      <c r="C224" s="24"/>
      <c r="D224" s="24"/>
      <c r="E224" s="24"/>
      <c r="F224" s="24"/>
      <c r="G224" s="24"/>
      <c r="H224" s="24"/>
      <c r="I224" s="24"/>
      <c r="J224" s="24" t="s">
        <v>57</v>
      </c>
      <c r="K224" s="24"/>
      <c r="L224" s="24" t="s">
        <v>58</v>
      </c>
      <c r="M224" s="24"/>
    </row>
    <row r="225" spans="1:13" ht="31.5" customHeight="1">
      <c r="A225" s="27" t="s">
        <v>241</v>
      </c>
      <c r="B225" s="27"/>
      <c r="C225" s="27"/>
      <c r="D225" s="27"/>
      <c r="E225" s="27"/>
      <c r="F225" s="27"/>
      <c r="G225" s="27"/>
      <c r="H225" s="27"/>
      <c r="I225" s="27"/>
      <c r="J225" s="77">
        <v>88924191.68</v>
      </c>
      <c r="K225" s="77"/>
      <c r="L225" s="77">
        <v>88924191.68</v>
      </c>
      <c r="M225" s="77"/>
    </row>
    <row r="226" spans="1:13" ht="15" customHeight="1">
      <c r="A226" s="27" t="s">
        <v>242</v>
      </c>
      <c r="B226" s="27"/>
      <c r="C226" s="27"/>
      <c r="D226" s="27"/>
      <c r="E226" s="27"/>
      <c r="F226" s="27"/>
      <c r="G226" s="27"/>
      <c r="H226" s="27"/>
      <c r="I226" s="27"/>
      <c r="J226" s="69"/>
      <c r="K226" s="69"/>
      <c r="L226" s="69"/>
      <c r="M226" s="69"/>
    </row>
    <row r="227" spans="1:13" ht="21.75" customHeight="1">
      <c r="A227" s="27" t="s">
        <v>243</v>
      </c>
      <c r="B227" s="27"/>
      <c r="C227" s="27"/>
      <c r="D227" s="27"/>
      <c r="E227" s="27"/>
      <c r="F227" s="27"/>
      <c r="G227" s="27"/>
      <c r="H227" s="27"/>
      <c r="I227" s="27"/>
      <c r="J227" s="69"/>
      <c r="K227" s="69"/>
      <c r="L227" s="69"/>
      <c r="M227" s="69"/>
    </row>
    <row r="228" spans="1:13" ht="20.25" customHeight="1">
      <c r="A228" s="27" t="s">
        <v>244</v>
      </c>
      <c r="B228" s="27"/>
      <c r="C228" s="27"/>
      <c r="D228" s="27"/>
      <c r="E228" s="27"/>
      <c r="F228" s="27"/>
      <c r="G228" s="27"/>
      <c r="H228" s="27"/>
      <c r="I228" s="27"/>
      <c r="J228" s="69"/>
      <c r="K228" s="69"/>
      <c r="L228" s="69"/>
      <c r="M228" s="69"/>
    </row>
    <row r="229" spans="1:13" ht="32.25" customHeight="1">
      <c r="A229" s="27" t="s">
        <v>245</v>
      </c>
      <c r="B229" s="27"/>
      <c r="C229" s="27"/>
      <c r="D229" s="27"/>
      <c r="E229" s="27"/>
      <c r="F229" s="27"/>
      <c r="G229" s="27"/>
      <c r="H229" s="27"/>
      <c r="I229" s="27"/>
      <c r="J229" s="69">
        <v>11897539.23</v>
      </c>
      <c r="K229" s="69"/>
      <c r="L229" s="69">
        <f>11897539.23+35500</f>
        <v>11933039.23</v>
      </c>
      <c r="M229" s="69"/>
    </row>
    <row r="230" spans="1:13" ht="14.25" customHeight="1">
      <c r="A230" s="27" t="s">
        <v>242</v>
      </c>
      <c r="B230" s="27"/>
      <c r="C230" s="27"/>
      <c r="D230" s="27"/>
      <c r="E230" s="27"/>
      <c r="F230" s="27"/>
      <c r="G230" s="27"/>
      <c r="H230" s="27"/>
      <c r="I230" s="27"/>
      <c r="J230" s="69"/>
      <c r="K230" s="69"/>
      <c r="L230" s="69"/>
      <c r="M230" s="69"/>
    </row>
    <row r="231" spans="1:13" ht="18" customHeight="1">
      <c r="A231" s="27" t="s">
        <v>243</v>
      </c>
      <c r="B231" s="27"/>
      <c r="C231" s="27"/>
      <c r="D231" s="27"/>
      <c r="E231" s="27"/>
      <c r="F231" s="27"/>
      <c r="G231" s="27"/>
      <c r="H231" s="27"/>
      <c r="I231" s="27"/>
      <c r="J231" s="69"/>
      <c r="K231" s="69"/>
      <c r="L231" s="69"/>
      <c r="M231" s="69"/>
    </row>
    <row r="232" spans="1:13" ht="16.5" customHeight="1">
      <c r="A232" s="27" t="s">
        <v>244</v>
      </c>
      <c r="B232" s="27"/>
      <c r="C232" s="27"/>
      <c r="D232" s="27"/>
      <c r="E232" s="27"/>
      <c r="F232" s="27"/>
      <c r="G232" s="27"/>
      <c r="H232" s="27"/>
      <c r="I232" s="27"/>
      <c r="J232" s="69"/>
      <c r="K232" s="69"/>
      <c r="L232" s="69"/>
      <c r="M232" s="69"/>
    </row>
    <row r="233" spans="1:13" ht="30.75" customHeight="1">
      <c r="A233" s="27" t="s">
        <v>246</v>
      </c>
      <c r="B233" s="27"/>
      <c r="C233" s="27"/>
      <c r="D233" s="27"/>
      <c r="E233" s="27"/>
      <c r="F233" s="27"/>
      <c r="G233" s="27"/>
      <c r="H233" s="27"/>
      <c r="I233" s="27"/>
      <c r="J233" s="69">
        <v>2640</v>
      </c>
      <c r="K233" s="69"/>
      <c r="L233" s="69">
        <v>2640</v>
      </c>
      <c r="M233" s="69"/>
    </row>
    <row r="234" spans="1:13" ht="15.75" customHeight="1">
      <c r="A234" s="27" t="s">
        <v>242</v>
      </c>
      <c r="B234" s="27"/>
      <c r="C234" s="27"/>
      <c r="D234" s="27"/>
      <c r="E234" s="27"/>
      <c r="F234" s="27"/>
      <c r="G234" s="27"/>
      <c r="H234" s="27"/>
      <c r="I234" s="27"/>
      <c r="J234" s="69"/>
      <c r="K234" s="69"/>
      <c r="L234" s="69"/>
      <c r="M234" s="69"/>
    </row>
    <row r="235" spans="1:13" ht="17.25" customHeight="1">
      <c r="A235" s="27" t="s">
        <v>243</v>
      </c>
      <c r="B235" s="27"/>
      <c r="C235" s="27"/>
      <c r="D235" s="27"/>
      <c r="E235" s="27"/>
      <c r="F235" s="27"/>
      <c r="G235" s="27"/>
      <c r="H235" s="27"/>
      <c r="I235" s="27"/>
      <c r="J235" s="69">
        <v>107.3</v>
      </c>
      <c r="K235" s="69"/>
      <c r="L235" s="69">
        <v>107.3</v>
      </c>
      <c r="M235" s="69"/>
    </row>
    <row r="236" spans="1:13" ht="15.75" customHeight="1">
      <c r="A236" s="27" t="s">
        <v>244</v>
      </c>
      <c r="B236" s="27"/>
      <c r="C236" s="27"/>
      <c r="D236" s="27"/>
      <c r="E236" s="27"/>
      <c r="F236" s="27"/>
      <c r="G236" s="27"/>
      <c r="H236" s="27"/>
      <c r="I236" s="27"/>
      <c r="J236" s="69"/>
      <c r="K236" s="69"/>
      <c r="L236" s="69"/>
      <c r="M236" s="69"/>
    </row>
    <row r="237" spans="1:13" ht="32.25" customHeight="1">
      <c r="A237" s="27" t="s">
        <v>247</v>
      </c>
      <c r="B237" s="27"/>
      <c r="C237" s="27"/>
      <c r="D237" s="27"/>
      <c r="E237" s="27"/>
      <c r="F237" s="27"/>
      <c r="G237" s="27"/>
      <c r="H237" s="27"/>
      <c r="I237" s="27"/>
      <c r="J237" s="69">
        <v>2</v>
      </c>
      <c r="K237" s="69"/>
      <c r="L237" s="69">
        <v>2</v>
      </c>
      <c r="M237" s="69"/>
    </row>
    <row r="238" spans="1:13" ht="32.25" customHeight="1">
      <c r="A238" s="27" t="s">
        <v>248</v>
      </c>
      <c r="B238" s="27"/>
      <c r="C238" s="27"/>
      <c r="D238" s="27"/>
      <c r="E238" s="27"/>
      <c r="F238" s="27"/>
      <c r="G238" s="27"/>
      <c r="H238" s="27"/>
      <c r="I238" s="27"/>
      <c r="J238" s="69">
        <v>134342.97</v>
      </c>
      <c r="K238" s="69"/>
      <c r="L238" s="69">
        <f>L240</f>
        <v>139314.88</v>
      </c>
      <c r="M238" s="69"/>
    </row>
    <row r="239" spans="1:13" ht="15" customHeight="1">
      <c r="A239" s="27" t="s">
        <v>249</v>
      </c>
      <c r="B239" s="27"/>
      <c r="C239" s="27"/>
      <c r="D239" s="27"/>
      <c r="E239" s="27"/>
      <c r="F239" s="27"/>
      <c r="G239" s="27"/>
      <c r="H239" s="27"/>
      <c r="I239" s="27"/>
      <c r="J239" s="69"/>
      <c r="K239" s="69"/>
      <c r="L239" s="69"/>
      <c r="M239" s="69"/>
    </row>
    <row r="240" spans="1:13" ht="18.75" customHeight="1">
      <c r="A240" s="27" t="s">
        <v>250</v>
      </c>
      <c r="B240" s="27"/>
      <c r="C240" s="27"/>
      <c r="D240" s="27"/>
      <c r="E240" s="27"/>
      <c r="F240" s="27"/>
      <c r="G240" s="27"/>
      <c r="H240" s="27"/>
      <c r="I240" s="27"/>
      <c r="J240" s="69">
        <v>134342.97</v>
      </c>
      <c r="K240" s="69"/>
      <c r="L240" s="69">
        <v>139314.88</v>
      </c>
      <c r="M240" s="69"/>
    </row>
    <row r="241" spans="1:13" ht="15" customHeight="1">
      <c r="A241" s="27" t="s">
        <v>251</v>
      </c>
      <c r="B241" s="27"/>
      <c r="C241" s="27"/>
      <c r="D241" s="27"/>
      <c r="E241" s="27"/>
      <c r="F241" s="27"/>
      <c r="G241" s="27"/>
      <c r="H241" s="27"/>
      <c r="I241" s="27"/>
      <c r="J241" s="76"/>
      <c r="K241" s="76"/>
      <c r="L241" s="76"/>
      <c r="M241" s="76"/>
    </row>
    <row r="242" spans="1:13" ht="33.75" customHeight="1">
      <c r="A242" s="27" t="s">
        <v>252</v>
      </c>
      <c r="B242" s="27"/>
      <c r="C242" s="27"/>
      <c r="D242" s="27"/>
      <c r="E242" s="27"/>
      <c r="F242" s="27"/>
      <c r="G242" s="27"/>
      <c r="H242" s="27"/>
      <c r="I242" s="27"/>
      <c r="J242" s="69"/>
      <c r="K242" s="69"/>
      <c r="L242" s="69">
        <v>35500</v>
      </c>
      <c r="M242" s="69"/>
    </row>
    <row r="243" spans="1:13" ht="36" customHeight="1">
      <c r="A243" s="27" t="s">
        <v>253</v>
      </c>
      <c r="B243" s="27"/>
      <c r="C243" s="27"/>
      <c r="D243" s="27"/>
      <c r="E243" s="27"/>
      <c r="F243" s="27"/>
      <c r="G243" s="27"/>
      <c r="H243" s="27"/>
      <c r="I243" s="27"/>
      <c r="J243" s="69">
        <v>70180</v>
      </c>
      <c r="K243" s="69"/>
      <c r="L243" s="69"/>
      <c r="M243" s="69"/>
    </row>
    <row r="244" spans="1:13" ht="33" customHeight="1">
      <c r="A244" s="27" t="s">
        <v>254</v>
      </c>
      <c r="B244" s="27"/>
      <c r="C244" s="27"/>
      <c r="D244" s="27"/>
      <c r="E244" s="27"/>
      <c r="F244" s="27"/>
      <c r="G244" s="27"/>
      <c r="H244" s="27"/>
      <c r="I244" s="27"/>
      <c r="J244" s="69">
        <v>11822359.23</v>
      </c>
      <c r="K244" s="69"/>
      <c r="L244" s="69">
        <v>11822359.23</v>
      </c>
      <c r="M244" s="69"/>
    </row>
    <row r="245" spans="1:14" ht="9.75" customHeight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</row>
    <row r="246" ht="15.75" hidden="1">
      <c r="A246" s="79"/>
    </row>
    <row r="247" spans="1:13" ht="15" customHeight="1">
      <c r="A247" s="58" t="s">
        <v>255</v>
      </c>
      <c r="B247" s="58"/>
      <c r="C247" s="58"/>
      <c r="D247" s="58"/>
      <c r="E247" s="58"/>
      <c r="F247" s="58"/>
      <c r="G247" s="58"/>
      <c r="I247" s="57"/>
      <c r="J247" s="6"/>
      <c r="L247" s="80" t="s">
        <v>296</v>
      </c>
      <c r="M247" s="80"/>
    </row>
    <row r="248" spans="1:13" ht="8.25" customHeight="1">
      <c r="A248" s="58"/>
      <c r="B248" s="58"/>
      <c r="C248" s="58"/>
      <c r="D248" s="58"/>
      <c r="E248" s="58"/>
      <c r="F248" s="58"/>
      <c r="G248" s="58"/>
      <c r="I248" s="81"/>
      <c r="J248" s="80"/>
      <c r="L248" s="80"/>
      <c r="M248" s="80"/>
    </row>
    <row r="249" spans="1:13" ht="15" customHeight="1">
      <c r="A249" s="58" t="s">
        <v>257</v>
      </c>
      <c r="B249" s="58"/>
      <c r="C249" s="58"/>
      <c r="D249" s="58"/>
      <c r="E249" s="58"/>
      <c r="F249" s="58"/>
      <c r="G249" s="58"/>
      <c r="I249" s="57"/>
      <c r="J249" s="6"/>
      <c r="L249" s="80" t="s">
        <v>258</v>
      </c>
      <c r="M249" s="80"/>
    </row>
    <row r="250" spans="1:13" ht="9" customHeight="1">
      <c r="A250" s="58"/>
      <c r="B250" s="58"/>
      <c r="C250" s="58"/>
      <c r="D250" s="58"/>
      <c r="E250" s="58"/>
      <c r="F250" s="58"/>
      <c r="G250" s="58"/>
      <c r="I250" s="81"/>
      <c r="J250" s="80"/>
      <c r="L250" s="80"/>
      <c r="M250" s="80"/>
    </row>
    <row r="251" spans="1:13" ht="11.25" customHeight="1">
      <c r="A251" s="8"/>
      <c r="B251" s="8"/>
      <c r="C251" s="8"/>
      <c r="D251" s="10"/>
      <c r="E251" s="82"/>
      <c r="F251" s="12"/>
      <c r="G251" s="12"/>
      <c r="I251" s="13" t="s">
        <v>5</v>
      </c>
      <c r="J251" s="13"/>
      <c r="L251" s="13" t="s">
        <v>6</v>
      </c>
      <c r="M251" s="13"/>
    </row>
    <row r="252" spans="1:13" ht="15" customHeight="1">
      <c r="A252" s="58" t="s">
        <v>259</v>
      </c>
      <c r="B252" s="58"/>
      <c r="C252" s="58"/>
      <c r="D252" s="58"/>
      <c r="E252" s="58"/>
      <c r="F252" s="58"/>
      <c r="G252" s="58"/>
      <c r="I252" s="57"/>
      <c r="J252" s="6"/>
      <c r="L252" s="80" t="s">
        <v>258</v>
      </c>
      <c r="M252" s="80"/>
    </row>
    <row r="253" spans="1:13" ht="3" customHeight="1">
      <c r="A253" s="58"/>
      <c r="B253" s="58"/>
      <c r="C253" s="58"/>
      <c r="D253" s="58"/>
      <c r="E253" s="58"/>
      <c r="F253" s="58"/>
      <c r="G253" s="58"/>
      <c r="I253" s="81"/>
      <c r="J253" s="80"/>
      <c r="L253" s="80"/>
      <c r="M253" s="80"/>
    </row>
    <row r="254" spans="1:13" ht="13.5" customHeight="1">
      <c r="A254" s="58" t="s">
        <v>260</v>
      </c>
      <c r="B254" s="58"/>
      <c r="C254" s="58"/>
      <c r="D254" s="58"/>
      <c r="E254" s="58"/>
      <c r="F254" s="58"/>
      <c r="G254" s="58"/>
      <c r="I254" s="13" t="s">
        <v>5</v>
      </c>
      <c r="J254" s="13"/>
      <c r="L254" s="13" t="s">
        <v>6</v>
      </c>
      <c r="M254" s="13"/>
    </row>
    <row r="255" spans="1:7" ht="8.25" customHeight="1">
      <c r="A255" s="8"/>
      <c r="B255" s="8"/>
      <c r="C255" s="8"/>
      <c r="D255" s="10"/>
      <c r="E255" s="8"/>
      <c r="F255" s="8"/>
      <c r="G255" s="8"/>
    </row>
    <row r="256" spans="1:7" ht="15" customHeight="1">
      <c r="A256" s="9" t="s">
        <v>261</v>
      </c>
      <c r="B256" s="9"/>
      <c r="C256" s="9"/>
      <c r="D256" s="9"/>
      <c r="E256" s="9"/>
      <c r="F256" s="9"/>
      <c r="G256" s="9"/>
    </row>
    <row r="257" spans="1:7" ht="1.5" customHeight="1">
      <c r="A257" s="9"/>
      <c r="B257" s="9"/>
      <c r="C257" s="9"/>
      <c r="D257" s="9"/>
      <c r="E257" s="9"/>
      <c r="F257" s="9"/>
      <c r="G257" s="9"/>
    </row>
    <row r="258" spans="1:13" ht="15" customHeight="1">
      <c r="A258" s="83" t="s">
        <v>262</v>
      </c>
      <c r="B258" s="83"/>
      <c r="C258" s="83"/>
      <c r="D258" s="83"/>
      <c r="E258" s="83"/>
      <c r="F258" s="83"/>
      <c r="G258" s="83"/>
      <c r="I258" s="57"/>
      <c r="J258" s="6"/>
      <c r="L258" s="80" t="s">
        <v>263</v>
      </c>
      <c r="M258" s="80"/>
    </row>
    <row r="259" spans="1:13" ht="11.25" customHeight="1">
      <c r="A259" s="83"/>
      <c r="B259" s="83"/>
      <c r="C259" s="83"/>
      <c r="D259" s="83"/>
      <c r="E259" s="83"/>
      <c r="F259" s="83"/>
      <c r="G259" s="83"/>
      <c r="I259" s="81"/>
      <c r="J259" s="80"/>
      <c r="L259" s="80"/>
      <c r="M259" s="80"/>
    </row>
    <row r="260" spans="1:13" ht="15.75" customHeight="1">
      <c r="A260" s="79"/>
      <c r="I260" s="13" t="s">
        <v>5</v>
      </c>
      <c r="J260" s="13"/>
      <c r="L260" s="13" t="s">
        <v>6</v>
      </c>
      <c r="M260" s="13"/>
    </row>
  </sheetData>
  <sheetProtection selectLockedCells="1" selectUnlockedCells="1"/>
  <mergeCells count="651">
    <mergeCell ref="J1:M1"/>
    <mergeCell ref="J2:M2"/>
    <mergeCell ref="A5:A6"/>
    <mergeCell ref="B5:C6"/>
    <mergeCell ref="D5:E6"/>
    <mergeCell ref="F5:F6"/>
    <mergeCell ref="J6:M6"/>
    <mergeCell ref="B7:C7"/>
    <mergeCell ref="D7:E7"/>
    <mergeCell ref="J7:M7"/>
    <mergeCell ref="B8:C8"/>
    <mergeCell ref="D8:E8"/>
    <mergeCell ref="J8:M8"/>
    <mergeCell ref="B9:C9"/>
    <mergeCell ref="D9:E9"/>
    <mergeCell ref="J9:M9"/>
    <mergeCell ref="B10:C10"/>
    <mergeCell ref="D10:E10"/>
    <mergeCell ref="K10:M10"/>
    <mergeCell ref="B11:C11"/>
    <mergeCell ref="D11:E11"/>
    <mergeCell ref="J11:M11"/>
    <mergeCell ref="B12:C12"/>
    <mergeCell ref="D12:E12"/>
    <mergeCell ref="G12:N12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3:M23"/>
    <mergeCell ref="A24:M24"/>
    <mergeCell ref="A25:M25"/>
    <mergeCell ref="A26:M26"/>
    <mergeCell ref="A28:I28"/>
    <mergeCell ref="J28:M28"/>
    <mergeCell ref="A29:I29"/>
    <mergeCell ref="J29:M40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J41:M41"/>
    <mergeCell ref="A42:M42"/>
    <mergeCell ref="A44:I44"/>
    <mergeCell ref="J44:K44"/>
    <mergeCell ref="L44:M44"/>
    <mergeCell ref="A45:I45"/>
    <mergeCell ref="J45:K45"/>
    <mergeCell ref="L45:M45"/>
    <mergeCell ref="A46:I46"/>
    <mergeCell ref="J46:K46"/>
    <mergeCell ref="L46:M46"/>
    <mergeCell ref="A47:I47"/>
    <mergeCell ref="J47:K47"/>
    <mergeCell ref="L47:M47"/>
    <mergeCell ref="A49:M49"/>
    <mergeCell ref="A51:I51"/>
    <mergeCell ref="J51:M51"/>
    <mergeCell ref="A52:I52"/>
    <mergeCell ref="J52:M52"/>
    <mergeCell ref="A53:I53"/>
    <mergeCell ref="J53:M53"/>
    <mergeCell ref="A54:I54"/>
    <mergeCell ref="J54:M54"/>
    <mergeCell ref="A55:I55"/>
    <mergeCell ref="J55:M55"/>
    <mergeCell ref="A56:I56"/>
    <mergeCell ref="J56:M56"/>
    <mergeCell ref="A57:I57"/>
    <mergeCell ref="J57:M57"/>
    <mergeCell ref="A58:I58"/>
    <mergeCell ref="J58:M58"/>
    <mergeCell ref="A59:I59"/>
    <mergeCell ref="J59:M59"/>
    <mergeCell ref="A61:M61"/>
    <mergeCell ref="A62:M62"/>
    <mergeCell ref="A63:J63"/>
    <mergeCell ref="A64:J64"/>
    <mergeCell ref="A66:M66"/>
    <mergeCell ref="A68:M68"/>
    <mergeCell ref="A70:M70"/>
    <mergeCell ref="A71:D71"/>
    <mergeCell ref="E71:F71"/>
    <mergeCell ref="G71:H71"/>
    <mergeCell ref="K71:M71"/>
    <mergeCell ref="A72:D72"/>
    <mergeCell ref="E72:F72"/>
    <mergeCell ref="G72:H72"/>
    <mergeCell ref="K72:M72"/>
    <mergeCell ref="A73:D73"/>
    <mergeCell ref="E73:F73"/>
    <mergeCell ref="G73:H73"/>
    <mergeCell ref="K73:M73"/>
    <mergeCell ref="A74:D74"/>
    <mergeCell ref="E74:F74"/>
    <mergeCell ref="G74:H74"/>
    <mergeCell ref="K74:M74"/>
    <mergeCell ref="A75:D75"/>
    <mergeCell ref="E75:F75"/>
    <mergeCell ref="G75:H75"/>
    <mergeCell ref="K75:M75"/>
    <mergeCell ref="A76:D76"/>
    <mergeCell ref="E76:F76"/>
    <mergeCell ref="G76:H76"/>
    <mergeCell ref="K76:M76"/>
    <mergeCell ref="A77:D77"/>
    <mergeCell ref="E77:F77"/>
    <mergeCell ref="G77:H77"/>
    <mergeCell ref="K77:M77"/>
    <mergeCell ref="A78:D78"/>
    <mergeCell ref="E78:F78"/>
    <mergeCell ref="G78:H78"/>
    <mergeCell ref="K78:M78"/>
    <mergeCell ref="A79:D79"/>
    <mergeCell ref="E79:F79"/>
    <mergeCell ref="G79:H79"/>
    <mergeCell ref="K79:M79"/>
    <mergeCell ref="A80:D80"/>
    <mergeCell ref="E80:F80"/>
    <mergeCell ref="G80:H80"/>
    <mergeCell ref="K80:M80"/>
    <mergeCell ref="A81:D81"/>
    <mergeCell ref="E81:F81"/>
    <mergeCell ref="G81:H81"/>
    <mergeCell ref="K81:M81"/>
    <mergeCell ref="A82:D82"/>
    <mergeCell ref="E82:F82"/>
    <mergeCell ref="G82:H82"/>
    <mergeCell ref="K82:M82"/>
    <mergeCell ref="A83:D83"/>
    <mergeCell ref="E83:F83"/>
    <mergeCell ref="G83:H83"/>
    <mergeCell ref="K83:M83"/>
    <mergeCell ref="A84:D84"/>
    <mergeCell ref="E84:F84"/>
    <mergeCell ref="G84:H84"/>
    <mergeCell ref="K84:M84"/>
    <mergeCell ref="A85:D85"/>
    <mergeCell ref="E85:F85"/>
    <mergeCell ref="G85:H85"/>
    <mergeCell ref="K85:M85"/>
    <mergeCell ref="A86:D86"/>
    <mergeCell ref="E86:F86"/>
    <mergeCell ref="G86:H86"/>
    <mergeCell ref="K86:M86"/>
    <mergeCell ref="A87:D87"/>
    <mergeCell ref="E87:F87"/>
    <mergeCell ref="G87:H87"/>
    <mergeCell ref="K87:M87"/>
    <mergeCell ref="A88:D88"/>
    <mergeCell ref="E88:F88"/>
    <mergeCell ref="G88:H88"/>
    <mergeCell ref="K88:M88"/>
    <mergeCell ref="A89:D89"/>
    <mergeCell ref="E89:F89"/>
    <mergeCell ref="G89:H89"/>
    <mergeCell ref="K89:M89"/>
    <mergeCell ref="A90:D90"/>
    <mergeCell ref="E90:F90"/>
    <mergeCell ref="G90:H90"/>
    <mergeCell ref="K90:M90"/>
    <mergeCell ref="A91:D91"/>
    <mergeCell ref="E91:F91"/>
    <mergeCell ref="G91:H91"/>
    <mergeCell ref="K91:M91"/>
    <mergeCell ref="A92:D92"/>
    <mergeCell ref="E92:F92"/>
    <mergeCell ref="G92:H92"/>
    <mergeCell ref="K92:M92"/>
    <mergeCell ref="A93:D93"/>
    <mergeCell ref="E93:F93"/>
    <mergeCell ref="G93:H93"/>
    <mergeCell ref="K93:M93"/>
    <mergeCell ref="A94:D94"/>
    <mergeCell ref="E94:F94"/>
    <mergeCell ref="G94:H94"/>
    <mergeCell ref="K94:M94"/>
    <mergeCell ref="A95:D95"/>
    <mergeCell ref="E95:F95"/>
    <mergeCell ref="G95:H95"/>
    <mergeCell ref="K95:M95"/>
    <mergeCell ref="A96:D96"/>
    <mergeCell ref="E96:F96"/>
    <mergeCell ref="G96:H96"/>
    <mergeCell ref="K96:M96"/>
    <mergeCell ref="A98:M98"/>
    <mergeCell ref="A99:D99"/>
    <mergeCell ref="E99:F99"/>
    <mergeCell ref="G99:H99"/>
    <mergeCell ref="K99:M99"/>
    <mergeCell ref="A100:D100"/>
    <mergeCell ref="E100:F100"/>
    <mergeCell ref="G100:H100"/>
    <mergeCell ref="K100:M100"/>
    <mergeCell ref="A101:D101"/>
    <mergeCell ref="E101:F101"/>
    <mergeCell ref="G101:H101"/>
    <mergeCell ref="K101:M101"/>
    <mergeCell ref="A102:D102"/>
    <mergeCell ref="E102:F102"/>
    <mergeCell ref="G102:H102"/>
    <mergeCell ref="K102:M102"/>
    <mergeCell ref="A103:D103"/>
    <mergeCell ref="E103:F103"/>
    <mergeCell ref="G103:H103"/>
    <mergeCell ref="K103:M103"/>
    <mergeCell ref="A104:D104"/>
    <mergeCell ref="E104:F104"/>
    <mergeCell ref="G104:H104"/>
    <mergeCell ref="K104:M104"/>
    <mergeCell ref="A105:D105"/>
    <mergeCell ref="E105:F105"/>
    <mergeCell ref="G105:H105"/>
    <mergeCell ref="K105:M105"/>
    <mergeCell ref="A106:D106"/>
    <mergeCell ref="E106:F106"/>
    <mergeCell ref="G106:H106"/>
    <mergeCell ref="K106:M106"/>
    <mergeCell ref="A107:D107"/>
    <mergeCell ref="E107:F107"/>
    <mergeCell ref="G107:H107"/>
    <mergeCell ref="K107:M107"/>
    <mergeCell ref="A108:D108"/>
    <mergeCell ref="E108:F108"/>
    <mergeCell ref="G108:H108"/>
    <mergeCell ref="K108:M108"/>
    <mergeCell ref="A109:D109"/>
    <mergeCell ref="E109:F109"/>
    <mergeCell ref="G109:H109"/>
    <mergeCell ref="K109:M109"/>
    <mergeCell ref="A110:D110"/>
    <mergeCell ref="E110:F110"/>
    <mergeCell ref="G110:H110"/>
    <mergeCell ref="K110:M110"/>
    <mergeCell ref="A111:D111"/>
    <mergeCell ref="E111:F111"/>
    <mergeCell ref="G111:H111"/>
    <mergeCell ref="K111:M111"/>
    <mergeCell ref="A112:D112"/>
    <mergeCell ref="E112:F112"/>
    <mergeCell ref="G112:H112"/>
    <mergeCell ref="K112:M112"/>
    <mergeCell ref="A113:D113"/>
    <mergeCell ref="E113:F113"/>
    <mergeCell ref="G113:H113"/>
    <mergeCell ref="K113:M113"/>
    <mergeCell ref="A114:D114"/>
    <mergeCell ref="E114:F114"/>
    <mergeCell ref="G114:H114"/>
    <mergeCell ref="K114:M114"/>
    <mergeCell ref="A115:D115"/>
    <mergeCell ref="E115:F115"/>
    <mergeCell ref="G115:H115"/>
    <mergeCell ref="K115:M115"/>
    <mergeCell ref="A116:D116"/>
    <mergeCell ref="E116:F116"/>
    <mergeCell ref="G116:H116"/>
    <mergeCell ref="K116:M116"/>
    <mergeCell ref="A117:D117"/>
    <mergeCell ref="E117:F117"/>
    <mergeCell ref="G117:H117"/>
    <mergeCell ref="K117:M117"/>
    <mergeCell ref="A118:D118"/>
    <mergeCell ref="E118:F118"/>
    <mergeCell ref="G118:H118"/>
    <mergeCell ref="K118:M118"/>
    <mergeCell ref="A119:D119"/>
    <mergeCell ref="E119:F119"/>
    <mergeCell ref="G119:H119"/>
    <mergeCell ref="K119:M119"/>
    <mergeCell ref="A120:D120"/>
    <mergeCell ref="E120:F120"/>
    <mergeCell ref="G120:H120"/>
    <mergeCell ref="K120:M120"/>
    <mergeCell ref="A121:D121"/>
    <mergeCell ref="E121:F121"/>
    <mergeCell ref="G121:H121"/>
    <mergeCell ref="K121:M121"/>
    <mergeCell ref="A122:D122"/>
    <mergeCell ref="E122:F122"/>
    <mergeCell ref="G122:H122"/>
    <mergeCell ref="K122:M122"/>
    <mergeCell ref="A123:D123"/>
    <mergeCell ref="E123:F123"/>
    <mergeCell ref="G123:H123"/>
    <mergeCell ref="K123:M123"/>
    <mergeCell ref="A124:D124"/>
    <mergeCell ref="E124:F124"/>
    <mergeCell ref="G124:H124"/>
    <mergeCell ref="K124:M124"/>
    <mergeCell ref="A125:D125"/>
    <mergeCell ref="E125:F125"/>
    <mergeCell ref="G125:H125"/>
    <mergeCell ref="K125:M125"/>
    <mergeCell ref="A126:D126"/>
    <mergeCell ref="E126:F126"/>
    <mergeCell ref="G126:H126"/>
    <mergeCell ref="K126:M126"/>
    <mergeCell ref="A127:D127"/>
    <mergeCell ref="E127:F127"/>
    <mergeCell ref="G127:H127"/>
    <mergeCell ref="K127:M127"/>
    <mergeCell ref="A128:D128"/>
    <mergeCell ref="E128:F128"/>
    <mergeCell ref="G128:H128"/>
    <mergeCell ref="K128:M128"/>
    <mergeCell ref="A129:D129"/>
    <mergeCell ref="E129:F129"/>
    <mergeCell ref="G129:H129"/>
    <mergeCell ref="K129:M129"/>
    <mergeCell ref="A130:D130"/>
    <mergeCell ref="E130:F130"/>
    <mergeCell ref="G130:H130"/>
    <mergeCell ref="K130:M130"/>
    <mergeCell ref="A131:D131"/>
    <mergeCell ref="E131:F131"/>
    <mergeCell ref="G131:H131"/>
    <mergeCell ref="K131:M131"/>
    <mergeCell ref="A132:D132"/>
    <mergeCell ref="E132:F132"/>
    <mergeCell ref="G132:H132"/>
    <mergeCell ref="K132:M132"/>
    <mergeCell ref="A134:M134"/>
    <mergeCell ref="A136:M136"/>
    <mergeCell ref="A138:A139"/>
    <mergeCell ref="B138:H139"/>
    <mergeCell ref="I138:I139"/>
    <mergeCell ref="J138:J139"/>
    <mergeCell ref="K138:K139"/>
    <mergeCell ref="L138:L139"/>
    <mergeCell ref="M138:M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A149:M149"/>
    <mergeCell ref="A151:M151"/>
    <mergeCell ref="A153:M153"/>
    <mergeCell ref="A155:M155"/>
    <mergeCell ref="A156:M156"/>
    <mergeCell ref="A157:M157"/>
    <mergeCell ref="A159:M159"/>
    <mergeCell ref="A161:B161"/>
    <mergeCell ref="D161:E161"/>
    <mergeCell ref="F161:H161"/>
    <mergeCell ref="J161:M161"/>
    <mergeCell ref="A162:B162"/>
    <mergeCell ref="D162:E162"/>
    <mergeCell ref="F162:H162"/>
    <mergeCell ref="J162:M162"/>
    <mergeCell ref="A163:B163"/>
    <mergeCell ref="D163:E163"/>
    <mergeCell ref="F163:H163"/>
    <mergeCell ref="J163:M163"/>
    <mergeCell ref="A164:B164"/>
    <mergeCell ref="D164:E164"/>
    <mergeCell ref="F164:H164"/>
    <mergeCell ref="J164:M164"/>
    <mergeCell ref="A165:B165"/>
    <mergeCell ref="D165:E165"/>
    <mergeCell ref="F165:H165"/>
    <mergeCell ref="J165:M165"/>
    <mergeCell ref="A166:B166"/>
    <mergeCell ref="D166:E166"/>
    <mergeCell ref="F166:H166"/>
    <mergeCell ref="J166:M166"/>
    <mergeCell ref="A167:B167"/>
    <mergeCell ref="D167:E167"/>
    <mergeCell ref="F167:H167"/>
    <mergeCell ref="J167:M167"/>
    <mergeCell ref="A168:B168"/>
    <mergeCell ref="D168:E168"/>
    <mergeCell ref="F168:H168"/>
    <mergeCell ref="J168:M168"/>
    <mergeCell ref="A169:B169"/>
    <mergeCell ref="D169:E169"/>
    <mergeCell ref="F169:H169"/>
    <mergeCell ref="J169:M169"/>
    <mergeCell ref="A170:B170"/>
    <mergeCell ref="D170:E170"/>
    <mergeCell ref="F170:H170"/>
    <mergeCell ref="J170:M170"/>
    <mergeCell ref="A171:B171"/>
    <mergeCell ref="D171:E171"/>
    <mergeCell ref="F171:H171"/>
    <mergeCell ref="J171:M171"/>
    <mergeCell ref="A172:B172"/>
    <mergeCell ref="D172:E172"/>
    <mergeCell ref="A173:B173"/>
    <mergeCell ref="D173:E173"/>
    <mergeCell ref="F173:H173"/>
    <mergeCell ref="A174:B174"/>
    <mergeCell ref="D174:E174"/>
    <mergeCell ref="F174:H174"/>
    <mergeCell ref="J174:M174"/>
    <mergeCell ref="A175:B175"/>
    <mergeCell ref="D175:E175"/>
    <mergeCell ref="F175:H175"/>
    <mergeCell ref="J175:M175"/>
    <mergeCell ref="A176:B176"/>
    <mergeCell ref="D176:E176"/>
    <mergeCell ref="F176:H176"/>
    <mergeCell ref="J176:M176"/>
    <mergeCell ref="A177:B177"/>
    <mergeCell ref="D177:E177"/>
    <mergeCell ref="F177:H177"/>
    <mergeCell ref="J177:M177"/>
    <mergeCell ref="A178:B178"/>
    <mergeCell ref="D178:E178"/>
    <mergeCell ref="F178:H178"/>
    <mergeCell ref="J178:M178"/>
    <mergeCell ref="A179:B179"/>
    <mergeCell ref="D179:E179"/>
    <mergeCell ref="F179:H179"/>
    <mergeCell ref="J179:M179"/>
    <mergeCell ref="A180:B180"/>
    <mergeCell ref="D180:E180"/>
    <mergeCell ref="F180:H180"/>
    <mergeCell ref="J180:M180"/>
    <mergeCell ref="A181:B181"/>
    <mergeCell ref="D181:E181"/>
    <mergeCell ref="F181:H181"/>
    <mergeCell ref="J181:M181"/>
    <mergeCell ref="A182:B182"/>
    <mergeCell ref="D182:E182"/>
    <mergeCell ref="F182:H182"/>
    <mergeCell ref="J182:M182"/>
    <mergeCell ref="A183:B183"/>
    <mergeCell ref="D183:E183"/>
    <mergeCell ref="F183:H183"/>
    <mergeCell ref="J183:M183"/>
    <mergeCell ref="A184:B184"/>
    <mergeCell ref="D184:E184"/>
    <mergeCell ref="F184:H184"/>
    <mergeCell ref="J184:M184"/>
    <mergeCell ref="A185:B185"/>
    <mergeCell ref="D185:E185"/>
    <mergeCell ref="F185:H185"/>
    <mergeCell ref="J185:M185"/>
    <mergeCell ref="A186:B186"/>
    <mergeCell ref="D186:E186"/>
    <mergeCell ref="F186:H186"/>
    <mergeCell ref="J186:M186"/>
    <mergeCell ref="A187:B187"/>
    <mergeCell ref="D187:E187"/>
    <mergeCell ref="F187:H187"/>
    <mergeCell ref="J187:M187"/>
    <mergeCell ref="A188:B188"/>
    <mergeCell ref="D188:E188"/>
    <mergeCell ref="F188:H188"/>
    <mergeCell ref="J188:M188"/>
    <mergeCell ref="A189:B189"/>
    <mergeCell ref="D189:E189"/>
    <mergeCell ref="F189:H189"/>
    <mergeCell ref="J189:M189"/>
    <mergeCell ref="A190:B190"/>
    <mergeCell ref="D190:E190"/>
    <mergeCell ref="F190:H190"/>
    <mergeCell ref="J190:M190"/>
    <mergeCell ref="A191:B191"/>
    <mergeCell ref="D191:E191"/>
    <mergeCell ref="F191:H191"/>
    <mergeCell ref="J191:M191"/>
    <mergeCell ref="A192:B192"/>
    <mergeCell ref="D192:E192"/>
    <mergeCell ref="F192:H192"/>
    <mergeCell ref="J192:M192"/>
    <mergeCell ref="A193:B193"/>
    <mergeCell ref="D193:E193"/>
    <mergeCell ref="F193:H193"/>
    <mergeCell ref="J193:M193"/>
    <mergeCell ref="A194:B194"/>
    <mergeCell ref="D194:E194"/>
    <mergeCell ref="F194:H194"/>
    <mergeCell ref="J194:M194"/>
    <mergeCell ref="A195:B195"/>
    <mergeCell ref="D195:E195"/>
    <mergeCell ref="F195:H195"/>
    <mergeCell ref="J195:M195"/>
    <mergeCell ref="A196:B196"/>
    <mergeCell ref="D196:E196"/>
    <mergeCell ref="F196:H196"/>
    <mergeCell ref="J196:M196"/>
    <mergeCell ref="A197:B197"/>
    <mergeCell ref="D197:E197"/>
    <mergeCell ref="F197:H197"/>
    <mergeCell ref="J197:M197"/>
    <mergeCell ref="A198:B198"/>
    <mergeCell ref="D198:E198"/>
    <mergeCell ref="F198:H198"/>
    <mergeCell ref="J198:M198"/>
    <mergeCell ref="A199:B199"/>
    <mergeCell ref="D199:E199"/>
    <mergeCell ref="F199:H199"/>
    <mergeCell ref="J199:M199"/>
    <mergeCell ref="A200:B200"/>
    <mergeCell ref="D200:E200"/>
    <mergeCell ref="F200:H200"/>
    <mergeCell ref="J200:M200"/>
    <mergeCell ref="A201:B201"/>
    <mergeCell ref="D201:E201"/>
    <mergeCell ref="F201:H201"/>
    <mergeCell ref="J201:M201"/>
    <mergeCell ref="A202:B202"/>
    <mergeCell ref="D202:E202"/>
    <mergeCell ref="F202:H202"/>
    <mergeCell ref="J202:M202"/>
    <mergeCell ref="A203:B203"/>
    <mergeCell ref="D203:E203"/>
    <mergeCell ref="F203:H203"/>
    <mergeCell ref="J203:M203"/>
    <mergeCell ref="A204:B204"/>
    <mergeCell ref="D204:E204"/>
    <mergeCell ref="F204:H204"/>
    <mergeCell ref="J204:M204"/>
    <mergeCell ref="A206:M206"/>
    <mergeCell ref="A208:F208"/>
    <mergeCell ref="H208:I208"/>
    <mergeCell ref="K208:M208"/>
    <mergeCell ref="A209:F209"/>
    <mergeCell ref="H209:I209"/>
    <mergeCell ref="K209:M209"/>
    <mergeCell ref="A210:F210"/>
    <mergeCell ref="H210:I210"/>
    <mergeCell ref="K210:M210"/>
    <mergeCell ref="A211:F211"/>
    <mergeCell ref="H211:I211"/>
    <mergeCell ref="K211:M211"/>
    <mergeCell ref="A212:F212"/>
    <mergeCell ref="H212:I212"/>
    <mergeCell ref="K212:M212"/>
    <mergeCell ref="A213:F213"/>
    <mergeCell ref="H213:I213"/>
    <mergeCell ref="K213:M213"/>
    <mergeCell ref="A214:F214"/>
    <mergeCell ref="H214:I214"/>
    <mergeCell ref="K214:M214"/>
    <mergeCell ref="A215:F215"/>
    <mergeCell ref="H215:I215"/>
    <mergeCell ref="K215:M215"/>
    <mergeCell ref="A216:F216"/>
    <mergeCell ref="H216:I216"/>
    <mergeCell ref="K216:M216"/>
    <mergeCell ref="A217:F217"/>
    <mergeCell ref="H217:I217"/>
    <mergeCell ref="K217:M217"/>
    <mergeCell ref="A218:F218"/>
    <mergeCell ref="H218:I218"/>
    <mergeCell ref="K218:M218"/>
    <mergeCell ref="A219:F219"/>
    <mergeCell ref="H219:I219"/>
    <mergeCell ref="K219:M219"/>
    <mergeCell ref="A220:F220"/>
    <mergeCell ref="H220:I220"/>
    <mergeCell ref="K220:M220"/>
    <mergeCell ref="A222:M222"/>
    <mergeCell ref="A224:I224"/>
    <mergeCell ref="J224:K224"/>
    <mergeCell ref="L224:M224"/>
    <mergeCell ref="A225:I225"/>
    <mergeCell ref="J225:K225"/>
    <mergeCell ref="L225:M225"/>
    <mergeCell ref="A226:I226"/>
    <mergeCell ref="J226:K226"/>
    <mergeCell ref="L226:M226"/>
    <mergeCell ref="A227:I227"/>
    <mergeCell ref="J227:K227"/>
    <mergeCell ref="L227:M227"/>
    <mergeCell ref="A228:I228"/>
    <mergeCell ref="J228:K228"/>
    <mergeCell ref="L228:M228"/>
    <mergeCell ref="A229:I229"/>
    <mergeCell ref="J229:K229"/>
    <mergeCell ref="L229:M229"/>
    <mergeCell ref="A230:I230"/>
    <mergeCell ref="J230:K230"/>
    <mergeCell ref="L230:M230"/>
    <mergeCell ref="A231:I231"/>
    <mergeCell ref="J231:K231"/>
    <mergeCell ref="L231:M231"/>
    <mergeCell ref="A232:I232"/>
    <mergeCell ref="J232:K232"/>
    <mergeCell ref="L232:M232"/>
    <mergeCell ref="A233:I233"/>
    <mergeCell ref="J233:K233"/>
    <mergeCell ref="L233:M233"/>
    <mergeCell ref="A234:I234"/>
    <mergeCell ref="J234:K234"/>
    <mergeCell ref="L234:M234"/>
    <mergeCell ref="A235:I235"/>
    <mergeCell ref="J235:K235"/>
    <mergeCell ref="L235:M235"/>
    <mergeCell ref="A236:I236"/>
    <mergeCell ref="J236:K236"/>
    <mergeCell ref="L236:M236"/>
    <mergeCell ref="A237:I237"/>
    <mergeCell ref="J237:K237"/>
    <mergeCell ref="L237:M237"/>
    <mergeCell ref="A238:I238"/>
    <mergeCell ref="J238:K238"/>
    <mergeCell ref="L238:M238"/>
    <mergeCell ref="A239:I239"/>
    <mergeCell ref="J239:K239"/>
    <mergeCell ref="L239:M239"/>
    <mergeCell ref="A240:I240"/>
    <mergeCell ref="J240:K240"/>
    <mergeCell ref="L240:M240"/>
    <mergeCell ref="A241:I241"/>
    <mergeCell ref="J241:K241"/>
    <mergeCell ref="L241:M241"/>
    <mergeCell ref="A242:I242"/>
    <mergeCell ref="J242:K242"/>
    <mergeCell ref="L242:M242"/>
    <mergeCell ref="A243:I243"/>
    <mergeCell ref="J243:K243"/>
    <mergeCell ref="L243:M243"/>
    <mergeCell ref="A244:I244"/>
    <mergeCell ref="J244:K244"/>
    <mergeCell ref="L244:M244"/>
    <mergeCell ref="A247:G248"/>
    <mergeCell ref="L247:M248"/>
    <mergeCell ref="A249:G250"/>
    <mergeCell ref="L249:M250"/>
    <mergeCell ref="I251:J251"/>
    <mergeCell ref="L251:M251"/>
    <mergeCell ref="A252:G253"/>
    <mergeCell ref="L252:M253"/>
    <mergeCell ref="A254:G254"/>
    <mergeCell ref="I254:J254"/>
    <mergeCell ref="L254:M254"/>
    <mergeCell ref="A256:G257"/>
    <mergeCell ref="A258:G259"/>
    <mergeCell ref="L258:M259"/>
    <mergeCell ref="I260:J260"/>
    <mergeCell ref="L260:M260"/>
  </mergeCells>
  <printOptions/>
  <pageMargins left="0.3902777777777778" right="0" top="0.4701388888888889" bottom="0.3902777777777778" header="0.2" footer="0.5118055555555555"/>
  <pageSetup firstPageNumber="7" useFirstPageNumber="1" horizontalDpi="300" verticalDpi="300" orientation="landscape" paperSize="9" scale="77"/>
  <headerFooter alignWithMargins="0">
    <oddHeader>&amp;C&amp;P</oddHeader>
  </headerFooter>
  <rowBreaks count="3" manualBreakCount="3">
    <brk id="97" max="255" man="1"/>
    <brk id="157" max="255" man="1"/>
    <brk id="2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tabSelected="1" view="pageBreakPreview" zoomScale="90" zoomScaleNormal="90" zoomScaleSheetLayoutView="90" workbookViewId="0" topLeftCell="A151">
      <selection activeCell="F199" sqref="F199"/>
    </sheetView>
  </sheetViews>
  <sheetFormatPr defaultColWidth="9.140625" defaultRowHeight="15"/>
  <cols>
    <col min="1" max="1" width="5.28125" style="1" customWidth="1"/>
    <col min="2" max="2" width="14.28125" style="1" customWidth="1"/>
    <col min="3" max="3" width="9.140625" style="1" customWidth="1"/>
    <col min="4" max="4" width="7.8515625" style="1" customWidth="1"/>
    <col min="5" max="5" width="10.8515625" style="1" customWidth="1"/>
    <col min="6" max="6" width="17.57421875" style="1" customWidth="1"/>
    <col min="7" max="7" width="14.00390625" style="1" customWidth="1"/>
    <col min="8" max="8" width="7.00390625" style="1" customWidth="1"/>
    <col min="9" max="9" width="14.28125" style="1" customWidth="1"/>
    <col min="10" max="10" width="15.140625" style="1" customWidth="1"/>
    <col min="11" max="11" width="15.7109375" style="1" customWidth="1"/>
    <col min="12" max="12" width="13.8515625" style="1" customWidth="1"/>
    <col min="13" max="13" width="21.28125" style="1" customWidth="1"/>
    <col min="14" max="14" width="9.140625" style="1" customWidth="1"/>
    <col min="15" max="15" width="9.140625" style="1" hidden="1" customWidth="1"/>
    <col min="16" max="16384" width="9.140625" style="1" customWidth="1"/>
  </cols>
  <sheetData>
    <row r="1" spans="1:13" ht="25.5" customHeight="1">
      <c r="A1" s="2"/>
      <c r="J1" s="3" t="s">
        <v>0</v>
      </c>
      <c r="K1" s="3"/>
      <c r="L1" s="3"/>
      <c r="M1" s="3"/>
    </row>
    <row r="2" spans="1:13" ht="27" customHeight="1">
      <c r="A2" s="4"/>
      <c r="J2" s="5"/>
      <c r="K2" s="5"/>
      <c r="L2" s="5"/>
      <c r="M2" s="5"/>
    </row>
    <row r="3" ht="9.75" customHeight="1">
      <c r="A3" s="2"/>
    </row>
    <row r="4" ht="7.5" customHeight="1">
      <c r="A4" s="2"/>
    </row>
    <row r="5" spans="1:14" ht="15" customHeight="1" hidden="1">
      <c r="A5" s="6"/>
      <c r="B5" s="6"/>
      <c r="C5" s="6"/>
      <c r="D5" s="6"/>
      <c r="E5" s="6"/>
      <c r="F5" s="7"/>
      <c r="G5" s="8"/>
      <c r="H5" s="8"/>
      <c r="I5" s="8"/>
      <c r="J5" s="8"/>
      <c r="K5" s="8"/>
      <c r="L5" s="8"/>
      <c r="M5" s="8"/>
      <c r="N5" s="8"/>
    </row>
    <row r="6" spans="1:14" ht="15" customHeight="1">
      <c r="A6" s="6"/>
      <c r="B6" s="6"/>
      <c r="C6" s="6"/>
      <c r="D6" s="6"/>
      <c r="E6" s="6"/>
      <c r="F6" s="7"/>
      <c r="H6" s="8"/>
      <c r="I6" s="8"/>
      <c r="J6" s="9" t="s">
        <v>1</v>
      </c>
      <c r="K6" s="9"/>
      <c r="L6" s="9"/>
      <c r="M6" s="9"/>
      <c r="N6" s="8"/>
    </row>
    <row r="7" spans="1:14" ht="18" customHeight="1">
      <c r="A7" s="8"/>
      <c r="B7" s="6"/>
      <c r="C7" s="6"/>
      <c r="D7" s="6"/>
      <c r="E7" s="6"/>
      <c r="F7" s="10"/>
      <c r="G7" s="6"/>
      <c r="H7" s="6"/>
      <c r="I7" s="6"/>
      <c r="J7" s="11" t="s">
        <v>297</v>
      </c>
      <c r="K7" s="11"/>
      <c r="L7" s="11"/>
      <c r="M7" s="11"/>
      <c r="N7" s="6"/>
    </row>
    <row r="8" spans="1:14" ht="15.75" customHeight="1">
      <c r="A8" s="8"/>
      <c r="B8" s="6"/>
      <c r="C8" s="6"/>
      <c r="D8" s="6"/>
      <c r="E8" s="6"/>
      <c r="F8" s="10"/>
      <c r="H8" s="12"/>
      <c r="I8" s="12"/>
      <c r="J8" s="13" t="s">
        <v>3</v>
      </c>
      <c r="K8" s="13"/>
      <c r="L8" s="13"/>
      <c r="M8" s="13"/>
      <c r="N8" s="12"/>
    </row>
    <row r="9" spans="1:14" ht="15.75" customHeight="1">
      <c r="A9" s="8"/>
      <c r="B9" s="6"/>
      <c r="C9" s="6"/>
      <c r="D9" s="6"/>
      <c r="E9" s="6"/>
      <c r="F9" s="10"/>
      <c r="G9" s="6"/>
      <c r="H9" s="6"/>
      <c r="I9" s="6"/>
      <c r="J9" s="11" t="s">
        <v>298</v>
      </c>
      <c r="K9" s="11"/>
      <c r="L9" s="11"/>
      <c r="M9" s="11"/>
      <c r="N9" s="6"/>
    </row>
    <row r="10" spans="1:14" ht="15.75" customHeight="1">
      <c r="A10" s="8"/>
      <c r="B10" s="6"/>
      <c r="C10" s="6"/>
      <c r="D10" s="6"/>
      <c r="E10" s="6"/>
      <c r="F10" s="10"/>
      <c r="H10" s="12"/>
      <c r="I10" s="12"/>
      <c r="J10" s="13" t="s">
        <v>5</v>
      </c>
      <c r="K10" s="13" t="s">
        <v>6</v>
      </c>
      <c r="L10" s="13"/>
      <c r="M10" s="13"/>
      <c r="N10" s="12"/>
    </row>
    <row r="11" spans="1:14" ht="15" customHeight="1">
      <c r="A11" s="8"/>
      <c r="B11" s="6"/>
      <c r="C11" s="6"/>
      <c r="D11" s="6"/>
      <c r="E11" s="6"/>
      <c r="F11" s="10"/>
      <c r="H11" s="14"/>
      <c r="I11" s="14"/>
      <c r="J11" s="7" t="s">
        <v>299</v>
      </c>
      <c r="K11" s="7"/>
      <c r="L11" s="7"/>
      <c r="M11" s="7"/>
      <c r="N11" s="14"/>
    </row>
    <row r="12" spans="1:14" ht="9.75" customHeight="1">
      <c r="A12" s="8"/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</row>
    <row r="13" spans="1:14" ht="18.7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8.75" customHeight="1">
      <c r="A14" s="15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8.75" customHeight="1">
      <c r="A15" s="15" t="s">
        <v>300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36.75" customHeight="1">
      <c r="A16" s="17" t="s">
        <v>301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6"/>
    </row>
    <row r="17" spans="1:14" ht="15.75" customHeight="1">
      <c r="A17" s="18" t="s">
        <v>12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6"/>
    </row>
    <row r="18" spans="1:14" ht="19.5" customHeight="1">
      <c r="A18" s="19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6"/>
    </row>
    <row r="19" spans="1:14" ht="15.75" customHeight="1">
      <c r="A19" s="18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6"/>
    </row>
    <row r="20" spans="1:14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6"/>
    </row>
    <row r="21" spans="1:14" ht="15" customHeight="1">
      <c r="A21" s="9" t="s">
        <v>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</row>
    <row r="22" spans="1:14" ht="15">
      <c r="A22" s="20"/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</row>
    <row r="23" spans="1:14" ht="15.75" customHeight="1">
      <c r="A23" s="85" t="s">
        <v>16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"/>
    </row>
    <row r="24" spans="1:14" ht="18.75" customHeight="1">
      <c r="A24" s="86" t="s">
        <v>302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"/>
    </row>
    <row r="25" spans="1:14" ht="18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"/>
    </row>
    <row r="26" spans="1:14" ht="18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"/>
    </row>
    <row r="27" spans="1:14" ht="18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"/>
    </row>
    <row r="28" spans="1:14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"/>
    </row>
    <row r="29" spans="1:14" ht="12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"/>
    </row>
    <row r="30" spans="1:14" ht="23.25" customHeight="1">
      <c r="A30" s="85" t="s">
        <v>19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"/>
    </row>
    <row r="31" spans="1:14" ht="10.5" customHeight="1" hidden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"/>
    </row>
    <row r="32" spans="1:13" ht="24" customHeight="1">
      <c r="A32" s="88" t="s">
        <v>20</v>
      </c>
      <c r="B32" s="88"/>
      <c r="C32" s="88"/>
      <c r="D32" s="88"/>
      <c r="E32" s="88"/>
      <c r="F32" s="88"/>
      <c r="G32" s="88"/>
      <c r="H32" s="88"/>
      <c r="I32" s="88"/>
      <c r="J32" s="88" t="s">
        <v>21</v>
      </c>
      <c r="K32" s="88"/>
      <c r="L32" s="88"/>
      <c r="M32" s="88"/>
    </row>
    <row r="33" spans="1:13" ht="65.25" customHeight="1">
      <c r="A33" s="89" t="s">
        <v>303</v>
      </c>
      <c r="B33" s="89"/>
      <c r="C33" s="89"/>
      <c r="D33" s="89"/>
      <c r="E33" s="89"/>
      <c r="F33" s="89"/>
      <c r="G33" s="89"/>
      <c r="H33" s="89"/>
      <c r="I33" s="89"/>
      <c r="J33" s="90" t="s">
        <v>304</v>
      </c>
      <c r="K33" s="90"/>
      <c r="L33" s="90"/>
      <c r="M33" s="90"/>
    </row>
    <row r="34" spans="1:13" ht="4.5" customHeight="1">
      <c r="A34" s="89"/>
      <c r="B34" s="89"/>
      <c r="C34" s="89"/>
      <c r="D34" s="89"/>
      <c r="E34" s="89"/>
      <c r="F34" s="89"/>
      <c r="G34" s="89"/>
      <c r="H34" s="89"/>
      <c r="I34" s="89"/>
      <c r="J34" s="90"/>
      <c r="K34" s="90"/>
      <c r="L34" s="90"/>
      <c r="M34" s="90"/>
    </row>
    <row r="35" spans="1:14" ht="0.75" customHeight="1" hidden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"/>
    </row>
    <row r="36" spans="1:14" ht="23.25" customHeight="1">
      <c r="A36" s="89" t="s">
        <v>305</v>
      </c>
      <c r="B36" s="89"/>
      <c r="C36" s="89"/>
      <c r="D36" s="89"/>
      <c r="E36" s="89"/>
      <c r="F36" s="89"/>
      <c r="G36" s="89"/>
      <c r="H36" s="89"/>
      <c r="I36" s="89"/>
      <c r="J36" s="47" t="s">
        <v>306</v>
      </c>
      <c r="K36" s="47"/>
      <c r="L36" s="47"/>
      <c r="M36" s="47"/>
      <c r="N36" s="8"/>
    </row>
    <row r="37" spans="1:14" ht="23.25" customHeight="1">
      <c r="A37" s="89" t="s">
        <v>307</v>
      </c>
      <c r="B37" s="89"/>
      <c r="C37" s="89"/>
      <c r="D37" s="89"/>
      <c r="E37" s="89"/>
      <c r="F37" s="89"/>
      <c r="G37" s="89"/>
      <c r="H37" s="89"/>
      <c r="I37" s="89"/>
      <c r="J37" s="47" t="s">
        <v>308</v>
      </c>
      <c r="K37" s="47"/>
      <c r="L37" s="47"/>
      <c r="M37" s="47"/>
      <c r="N37" s="8"/>
    </row>
    <row r="38" spans="1:14" ht="23.25" customHeight="1">
      <c r="A38" s="89" t="s">
        <v>309</v>
      </c>
      <c r="B38" s="89"/>
      <c r="C38" s="89"/>
      <c r="D38" s="89"/>
      <c r="E38" s="89"/>
      <c r="F38" s="89"/>
      <c r="G38" s="89"/>
      <c r="H38" s="89"/>
      <c r="I38" s="89"/>
      <c r="J38" s="47" t="s">
        <v>306</v>
      </c>
      <c r="K38" s="47"/>
      <c r="L38" s="47"/>
      <c r="M38" s="47"/>
      <c r="N38" s="8"/>
    </row>
    <row r="39" spans="1:14" ht="12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"/>
    </row>
    <row r="40" spans="1:13" ht="28.5" customHeight="1">
      <c r="A40" s="88" t="s">
        <v>36</v>
      </c>
      <c r="B40" s="88"/>
      <c r="C40" s="88"/>
      <c r="D40" s="88"/>
      <c r="E40" s="88"/>
      <c r="F40" s="88"/>
      <c r="G40" s="88"/>
      <c r="H40" s="88"/>
      <c r="I40" s="88"/>
      <c r="J40" s="88" t="s">
        <v>37</v>
      </c>
      <c r="K40" s="88"/>
      <c r="L40" s="88" t="s">
        <v>38</v>
      </c>
      <c r="M40" s="88"/>
    </row>
    <row r="41" spans="1:13" ht="55.5" customHeight="1">
      <c r="A41" s="91" t="s">
        <v>310</v>
      </c>
      <c r="B41" s="91"/>
      <c r="C41" s="91"/>
      <c r="D41" s="91"/>
      <c r="E41" s="91"/>
      <c r="F41" s="91"/>
      <c r="G41" s="91"/>
      <c r="H41" s="91"/>
      <c r="I41" s="91"/>
      <c r="J41" s="92" t="s">
        <v>311</v>
      </c>
      <c r="K41" s="92"/>
      <c r="L41" s="93"/>
      <c r="M41" s="93"/>
    </row>
    <row r="42" spans="1:13" ht="34.5" customHeight="1">
      <c r="A42" s="91" t="s">
        <v>312</v>
      </c>
      <c r="B42" s="91"/>
      <c r="C42" s="91"/>
      <c r="D42" s="91"/>
      <c r="E42" s="91"/>
      <c r="F42" s="91"/>
      <c r="G42" s="91"/>
      <c r="H42" s="91"/>
      <c r="I42" s="91"/>
      <c r="J42" s="94" t="s">
        <v>313</v>
      </c>
      <c r="K42" s="94"/>
      <c r="L42" s="93"/>
      <c r="M42" s="93"/>
    </row>
    <row r="43" spans="1:13" ht="39.75" customHeight="1">
      <c r="A43" s="91" t="s">
        <v>314</v>
      </c>
      <c r="B43" s="91"/>
      <c r="C43" s="91"/>
      <c r="D43" s="91"/>
      <c r="E43" s="91"/>
      <c r="F43" s="91"/>
      <c r="G43" s="91"/>
      <c r="H43" s="91"/>
      <c r="I43" s="91"/>
      <c r="J43" s="94" t="s">
        <v>315</v>
      </c>
      <c r="K43" s="94"/>
      <c r="L43" s="93"/>
      <c r="M43" s="93"/>
    </row>
    <row r="44" spans="1:14" ht="34.5" customHeight="1">
      <c r="A44" s="47" t="s">
        <v>316</v>
      </c>
      <c r="B44" s="47"/>
      <c r="C44" s="47"/>
      <c r="D44" s="47"/>
      <c r="E44" s="47"/>
      <c r="F44" s="47"/>
      <c r="G44" s="47"/>
      <c r="H44" s="47"/>
      <c r="I44" s="47"/>
      <c r="J44" s="47" t="s">
        <v>317</v>
      </c>
      <c r="K44" s="47"/>
      <c r="L44" s="95">
        <v>44950</v>
      </c>
      <c r="M44" s="95"/>
      <c r="N44" s="8"/>
    </row>
    <row r="45" spans="1:14" ht="15" customHeight="1">
      <c r="A45" s="85" t="s">
        <v>43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"/>
    </row>
    <row r="46" spans="1:14" ht="8.25" customHeight="1" hidden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"/>
    </row>
    <row r="47" spans="1:13" ht="19.5" customHeight="1">
      <c r="A47" s="91" t="s">
        <v>44</v>
      </c>
      <c r="B47" s="91"/>
      <c r="C47" s="91"/>
      <c r="D47" s="91"/>
      <c r="E47" s="91"/>
      <c r="F47" s="91"/>
      <c r="G47" s="91"/>
      <c r="H47" s="91"/>
      <c r="I47" s="91"/>
      <c r="J47" s="96">
        <v>66</v>
      </c>
      <c r="K47" s="96"/>
      <c r="L47" s="96"/>
      <c r="M47" s="96"/>
    </row>
    <row r="48" spans="1:13" ht="34.5" customHeight="1">
      <c r="A48" s="91" t="s">
        <v>45</v>
      </c>
      <c r="B48" s="91"/>
      <c r="C48" s="91"/>
      <c r="D48" s="91"/>
      <c r="E48" s="91"/>
      <c r="F48" s="91"/>
      <c r="G48" s="91"/>
      <c r="H48" s="91"/>
      <c r="I48" s="91"/>
      <c r="J48" s="97">
        <v>0.21</v>
      </c>
      <c r="K48" s="97"/>
      <c r="L48" s="97"/>
      <c r="M48" s="97"/>
    </row>
    <row r="49" spans="1:13" ht="31.5" customHeight="1">
      <c r="A49" s="91" t="s">
        <v>46</v>
      </c>
      <c r="B49" s="91"/>
      <c r="C49" s="91"/>
      <c r="D49" s="91"/>
      <c r="E49" s="91"/>
      <c r="F49" s="91"/>
      <c r="G49" s="91"/>
      <c r="H49" s="91"/>
      <c r="I49" s="91"/>
      <c r="J49" s="98">
        <v>0.67</v>
      </c>
      <c r="K49" s="98"/>
      <c r="L49" s="98"/>
      <c r="M49" s="98"/>
    </row>
    <row r="50" spans="1:13" ht="20.25" customHeight="1">
      <c r="A50" s="91" t="s">
        <v>47</v>
      </c>
      <c r="B50" s="91"/>
      <c r="C50" s="91"/>
      <c r="D50" s="91"/>
      <c r="E50" s="91"/>
      <c r="F50" s="91"/>
      <c r="G50" s="91"/>
      <c r="H50" s="91"/>
      <c r="I50" s="91"/>
      <c r="J50" s="93">
        <v>66</v>
      </c>
      <c r="K50" s="93"/>
      <c r="L50" s="93"/>
      <c r="M50" s="93"/>
    </row>
    <row r="51" spans="1:13" ht="35.25" customHeight="1">
      <c r="A51" s="91" t="s">
        <v>48</v>
      </c>
      <c r="B51" s="91"/>
      <c r="C51" s="91"/>
      <c r="D51" s="91"/>
      <c r="E51" s="91"/>
      <c r="F51" s="91"/>
      <c r="G51" s="91"/>
      <c r="H51" s="91"/>
      <c r="I51" s="91"/>
      <c r="J51" s="97">
        <v>0.39</v>
      </c>
      <c r="K51" s="97"/>
      <c r="L51" s="97"/>
      <c r="M51" s="97"/>
    </row>
    <row r="52" spans="1:13" ht="30.75" customHeight="1">
      <c r="A52" s="91" t="s">
        <v>49</v>
      </c>
      <c r="B52" s="91"/>
      <c r="C52" s="91"/>
      <c r="D52" s="91"/>
      <c r="E52" s="91"/>
      <c r="F52" s="91"/>
      <c r="G52" s="91"/>
      <c r="H52" s="91"/>
      <c r="I52" s="91"/>
      <c r="J52" s="97">
        <v>0.61</v>
      </c>
      <c r="K52" s="97"/>
      <c r="L52" s="97"/>
      <c r="M52" s="97"/>
    </row>
    <row r="53" spans="1:13" ht="35.25" customHeight="1">
      <c r="A53" s="91" t="s">
        <v>50</v>
      </c>
      <c r="B53" s="91"/>
      <c r="C53" s="91"/>
      <c r="D53" s="91"/>
      <c r="E53" s="91"/>
      <c r="F53" s="91"/>
      <c r="G53" s="91"/>
      <c r="H53" s="91"/>
      <c r="I53" s="91"/>
      <c r="J53" s="93">
        <v>0</v>
      </c>
      <c r="K53" s="93"/>
      <c r="L53" s="93"/>
      <c r="M53" s="93"/>
    </row>
    <row r="54" spans="1:13" ht="34.5" customHeight="1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9"/>
      <c r="K54" s="99"/>
      <c r="L54" s="99"/>
      <c r="M54" s="99"/>
    </row>
    <row r="55" spans="1:13" ht="30" customHeight="1">
      <c r="A55" s="27" t="s">
        <v>53</v>
      </c>
      <c r="B55" s="27"/>
      <c r="C55" s="27"/>
      <c r="D55" s="27"/>
      <c r="E55" s="27"/>
      <c r="F55" s="27"/>
      <c r="G55" s="27"/>
      <c r="H55" s="27"/>
      <c r="I55" s="27"/>
      <c r="J55" s="100">
        <v>23798.2</v>
      </c>
      <c r="K55" s="100"/>
      <c r="L55" s="100"/>
      <c r="M55" s="100"/>
    </row>
    <row r="56" spans="1:14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.75" customHeight="1">
      <c r="A57" s="9" t="s">
        <v>54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0"/>
    </row>
    <row r="58" spans="1:14" ht="21" customHeight="1">
      <c r="A58" s="31" t="s">
        <v>55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0"/>
    </row>
    <row r="59" spans="1:14" ht="57" customHeight="1">
      <c r="A59" s="24" t="s">
        <v>56</v>
      </c>
      <c r="B59" s="24"/>
      <c r="C59" s="24"/>
      <c r="D59" s="24"/>
      <c r="E59" s="24"/>
      <c r="F59" s="24"/>
      <c r="G59" s="24"/>
      <c r="H59" s="24"/>
      <c r="I59" s="24"/>
      <c r="J59" s="24"/>
      <c r="K59" s="24" t="s">
        <v>57</v>
      </c>
      <c r="L59" s="24" t="s">
        <v>58</v>
      </c>
      <c r="M59" s="24" t="s">
        <v>59</v>
      </c>
      <c r="N59" s="20"/>
    </row>
    <row r="60" spans="1:14" ht="15.75" customHeight="1">
      <c r="A60" s="27" t="s">
        <v>60</v>
      </c>
      <c r="B60" s="27"/>
      <c r="C60" s="27"/>
      <c r="D60" s="27"/>
      <c r="E60" s="27"/>
      <c r="F60" s="27"/>
      <c r="G60" s="27"/>
      <c r="H60" s="27"/>
      <c r="I60" s="27"/>
      <c r="J60" s="27"/>
      <c r="K60" s="101">
        <v>77427218.71</v>
      </c>
      <c r="L60" s="101">
        <v>72988531.31</v>
      </c>
      <c r="M60" s="102">
        <v>-0.057300000000000004</v>
      </c>
      <c r="N60" s="20"/>
    </row>
    <row r="61" spans="1:14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</row>
    <row r="62" spans="1:14" ht="31.5" customHeight="1">
      <c r="A62" s="9" t="s">
        <v>318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20"/>
    </row>
    <row r="63" spans="1:14" ht="29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7.25" customHeight="1">
      <c r="A64" s="34" t="s">
        <v>63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6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5"/>
    </row>
    <row r="66" spans="1:14" ht="15.75" customHeight="1">
      <c r="A66" s="37" t="s">
        <v>64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</row>
    <row r="67" spans="1:14" s="40" customFormat="1" ht="69.75" customHeight="1">
      <c r="A67" s="24" t="s">
        <v>56</v>
      </c>
      <c r="B67" s="24"/>
      <c r="C67" s="24"/>
      <c r="D67" s="24"/>
      <c r="E67" s="24" t="s">
        <v>65</v>
      </c>
      <c r="F67" s="24"/>
      <c r="G67" s="24" t="s">
        <v>66</v>
      </c>
      <c r="H67" s="24"/>
      <c r="I67" s="24" t="s">
        <v>67</v>
      </c>
      <c r="J67" s="24" t="s">
        <v>59</v>
      </c>
      <c r="K67" s="24" t="s">
        <v>68</v>
      </c>
      <c r="L67" s="24"/>
      <c r="M67" s="24"/>
      <c r="N67" s="39"/>
    </row>
    <row r="68" spans="1:14" ht="15.75" customHeight="1">
      <c r="A68" s="41" t="s">
        <v>69</v>
      </c>
      <c r="B68" s="41"/>
      <c r="C68" s="41"/>
      <c r="D68" s="41"/>
      <c r="E68" s="103">
        <f>E70+E81</f>
        <v>363604.33999999997</v>
      </c>
      <c r="F68" s="103"/>
      <c r="G68" s="103">
        <v>116212.01</v>
      </c>
      <c r="H68" s="103"/>
      <c r="J68" s="104">
        <f>G68/E68*100-100</f>
        <v>-68.03888259419566</v>
      </c>
      <c r="K68" s="43"/>
      <c r="L68" s="43"/>
      <c r="M68" s="43"/>
      <c r="N68" s="38"/>
    </row>
    <row r="69" spans="1:14" ht="15" customHeight="1">
      <c r="A69" s="45" t="s">
        <v>71</v>
      </c>
      <c r="B69" s="45"/>
      <c r="C69" s="45"/>
      <c r="D69" s="45"/>
      <c r="E69" s="103"/>
      <c r="F69" s="103"/>
      <c r="G69" s="103"/>
      <c r="H69" s="103"/>
      <c r="I69" s="43"/>
      <c r="J69" s="44"/>
      <c r="K69" s="43"/>
      <c r="L69" s="43"/>
      <c r="M69" s="43"/>
      <c r="N69" s="38"/>
    </row>
    <row r="70" spans="1:14" ht="45" customHeight="1">
      <c r="A70" s="41" t="s">
        <v>72</v>
      </c>
      <c r="B70" s="41"/>
      <c r="C70" s="41"/>
      <c r="D70" s="41"/>
      <c r="E70" s="103">
        <v>139892.1</v>
      </c>
      <c r="F70" s="103"/>
      <c r="G70" s="103">
        <v>102000</v>
      </c>
      <c r="H70" s="103"/>
      <c r="I70" s="43"/>
      <c r="J70" s="104">
        <f>G70/E70*100-100</f>
        <v>-27.086661791480722</v>
      </c>
      <c r="K70" s="43"/>
      <c r="L70" s="43"/>
      <c r="M70" s="43"/>
      <c r="N70" s="38"/>
    </row>
    <row r="71" spans="1:14" ht="16.5" customHeight="1">
      <c r="A71" s="45" t="s">
        <v>73</v>
      </c>
      <c r="B71" s="45"/>
      <c r="C71" s="45"/>
      <c r="D71" s="45"/>
      <c r="E71" s="103"/>
      <c r="F71" s="103"/>
      <c r="G71" s="103"/>
      <c r="H71" s="103"/>
      <c r="I71" s="43"/>
      <c r="J71" s="44"/>
      <c r="K71" s="43"/>
      <c r="L71" s="43"/>
      <c r="M71" s="43"/>
      <c r="N71" s="38"/>
    </row>
    <row r="72" spans="1:14" ht="34.5" customHeight="1">
      <c r="A72" s="45" t="s">
        <v>74</v>
      </c>
      <c r="B72" s="45"/>
      <c r="C72" s="45"/>
      <c r="D72" s="45"/>
      <c r="E72" s="103"/>
      <c r="F72" s="103"/>
      <c r="G72" s="103"/>
      <c r="H72" s="103"/>
      <c r="I72" s="43"/>
      <c r="J72" s="44"/>
      <c r="K72" s="43"/>
      <c r="L72" s="43"/>
      <c r="M72" s="43"/>
      <c r="N72" s="38"/>
    </row>
    <row r="73" spans="1:14" ht="30" customHeight="1">
      <c r="A73" s="45" t="s">
        <v>75</v>
      </c>
      <c r="B73" s="45"/>
      <c r="C73" s="45"/>
      <c r="D73" s="45"/>
      <c r="E73" s="103"/>
      <c r="F73" s="103"/>
      <c r="G73" s="103"/>
      <c r="H73" s="103"/>
      <c r="I73" s="43"/>
      <c r="J73" s="44"/>
      <c r="K73" s="43"/>
      <c r="L73" s="43"/>
      <c r="M73" s="43"/>
      <c r="N73" s="38"/>
    </row>
    <row r="74" spans="1:14" ht="30" customHeight="1">
      <c r="A74" s="45" t="s">
        <v>76</v>
      </c>
      <c r="B74" s="45"/>
      <c r="C74" s="45"/>
      <c r="D74" s="45"/>
      <c r="E74" s="105"/>
      <c r="F74" s="105"/>
      <c r="G74" s="105"/>
      <c r="H74" s="105"/>
      <c r="I74" s="43"/>
      <c r="J74" s="44"/>
      <c r="K74" s="43"/>
      <c r="L74" s="43"/>
      <c r="M74" s="43"/>
      <c r="N74" s="38"/>
    </row>
    <row r="75" spans="1:14" ht="30" customHeight="1">
      <c r="A75" s="45" t="s">
        <v>77</v>
      </c>
      <c r="B75" s="45"/>
      <c r="C75" s="45"/>
      <c r="D75" s="45"/>
      <c r="E75" s="103"/>
      <c r="F75" s="103"/>
      <c r="G75" s="103"/>
      <c r="H75" s="103"/>
      <c r="I75" s="43"/>
      <c r="J75" s="44"/>
      <c r="K75" s="43"/>
      <c r="L75" s="43"/>
      <c r="M75" s="43"/>
      <c r="N75" s="38"/>
    </row>
    <row r="76" spans="1:14" ht="32.25" customHeight="1">
      <c r="A76" s="45" t="s">
        <v>78</v>
      </c>
      <c r="B76" s="45"/>
      <c r="C76" s="45"/>
      <c r="D76" s="45"/>
      <c r="E76" s="105"/>
      <c r="F76" s="105"/>
      <c r="G76" s="105">
        <v>10000</v>
      </c>
      <c r="H76" s="105"/>
      <c r="I76" s="43"/>
      <c r="J76" s="44" t="s">
        <v>319</v>
      </c>
      <c r="K76" s="43" t="s">
        <v>320</v>
      </c>
      <c r="L76" s="43"/>
      <c r="M76" s="43"/>
      <c r="N76" s="38"/>
    </row>
    <row r="77" spans="1:14" ht="30" customHeight="1">
      <c r="A77" s="45" t="s">
        <v>79</v>
      </c>
      <c r="B77" s="45"/>
      <c r="C77" s="45"/>
      <c r="D77" s="45"/>
      <c r="E77" s="103"/>
      <c r="F77" s="103"/>
      <c r="G77" s="103"/>
      <c r="H77" s="103"/>
      <c r="I77" s="43"/>
      <c r="J77" s="44"/>
      <c r="K77" s="43"/>
      <c r="L77" s="43"/>
      <c r="M77" s="43"/>
      <c r="N77" s="38"/>
    </row>
    <row r="78" spans="1:14" ht="45" customHeight="1">
      <c r="A78" s="45" t="s">
        <v>80</v>
      </c>
      <c r="B78" s="45"/>
      <c r="C78" s="45"/>
      <c r="D78" s="45"/>
      <c r="E78" s="103"/>
      <c r="F78" s="103"/>
      <c r="G78" s="103"/>
      <c r="H78" s="103"/>
      <c r="I78" s="43"/>
      <c r="J78" s="44"/>
      <c r="K78" s="43"/>
      <c r="L78" s="43"/>
      <c r="M78" s="43"/>
      <c r="N78" s="38"/>
    </row>
    <row r="79" spans="1:14" ht="30" customHeight="1">
      <c r="A79" s="45" t="s">
        <v>81</v>
      </c>
      <c r="B79" s="45"/>
      <c r="C79" s="45"/>
      <c r="D79" s="45"/>
      <c r="E79" s="103">
        <v>80000</v>
      </c>
      <c r="F79" s="103"/>
      <c r="G79" s="103">
        <v>92000</v>
      </c>
      <c r="H79" s="103"/>
      <c r="I79" s="43"/>
      <c r="J79" s="104">
        <f>G79/E79*100-100</f>
        <v>14.999999999999986</v>
      </c>
      <c r="K79" s="106" t="s">
        <v>321</v>
      </c>
      <c r="L79" s="106"/>
      <c r="M79" s="106"/>
      <c r="N79" s="38"/>
    </row>
    <row r="80" spans="1:14" ht="30" customHeight="1">
      <c r="A80" s="45" t="s">
        <v>82</v>
      </c>
      <c r="B80" s="45"/>
      <c r="C80" s="45"/>
      <c r="D80" s="45"/>
      <c r="E80" s="105"/>
      <c r="F80" s="105"/>
      <c r="G80" s="105"/>
      <c r="H80" s="105"/>
      <c r="I80" s="43"/>
      <c r="J80" s="104"/>
      <c r="K80" s="43"/>
      <c r="L80" s="43"/>
      <c r="M80" s="43"/>
      <c r="N80" s="38"/>
    </row>
    <row r="81" spans="1:14" ht="46.5" customHeight="1">
      <c r="A81" s="45" t="s">
        <v>83</v>
      </c>
      <c r="B81" s="45"/>
      <c r="C81" s="45"/>
      <c r="D81" s="45"/>
      <c r="E81" s="103">
        <v>223712.24</v>
      </c>
      <c r="F81" s="103"/>
      <c r="G81" s="103">
        <v>1619.7</v>
      </c>
      <c r="H81" s="103"/>
      <c r="I81" s="43"/>
      <c r="J81" s="104">
        <f>G81/E81*100-100</f>
        <v>-99.27598954800149</v>
      </c>
      <c r="K81" s="43"/>
      <c r="L81" s="43"/>
      <c r="M81" s="43"/>
      <c r="N81" s="38"/>
    </row>
    <row r="82" spans="1:14" ht="16.5" customHeight="1">
      <c r="A82" s="45" t="s">
        <v>73</v>
      </c>
      <c r="B82" s="45"/>
      <c r="C82" s="45"/>
      <c r="D82" s="45"/>
      <c r="E82" s="103"/>
      <c r="F82" s="103"/>
      <c r="G82" s="103"/>
      <c r="H82" s="103"/>
      <c r="I82" s="43"/>
      <c r="J82" s="104"/>
      <c r="K82" s="43"/>
      <c r="L82" s="43"/>
      <c r="M82" s="43"/>
      <c r="N82" s="38"/>
    </row>
    <row r="83" spans="1:14" ht="33" customHeight="1">
      <c r="A83" s="45" t="s">
        <v>85</v>
      </c>
      <c r="B83" s="45"/>
      <c r="C83" s="45"/>
      <c r="D83" s="45"/>
      <c r="E83" s="103"/>
      <c r="F83" s="103"/>
      <c r="G83" s="103"/>
      <c r="H83" s="103"/>
      <c r="I83" s="43"/>
      <c r="J83" s="104"/>
      <c r="K83" s="43"/>
      <c r="L83" s="43"/>
      <c r="M83" s="43"/>
      <c r="N83" s="38"/>
    </row>
    <row r="84" spans="1:14" ht="30" customHeight="1">
      <c r="A84" s="45" t="s">
        <v>86</v>
      </c>
      <c r="B84" s="45"/>
      <c r="C84" s="45"/>
      <c r="D84" s="45"/>
      <c r="E84" s="103"/>
      <c r="F84" s="103"/>
      <c r="G84" s="103"/>
      <c r="H84" s="103"/>
      <c r="I84" s="43"/>
      <c r="J84" s="104"/>
      <c r="K84" s="43"/>
      <c r="L84" s="43"/>
      <c r="M84" s="43"/>
      <c r="N84" s="38"/>
    </row>
    <row r="85" spans="1:14" ht="30" customHeight="1">
      <c r="A85" s="45" t="s">
        <v>87</v>
      </c>
      <c r="B85" s="45"/>
      <c r="C85" s="45"/>
      <c r="D85" s="45"/>
      <c r="E85" s="103"/>
      <c r="F85" s="103"/>
      <c r="G85" s="103"/>
      <c r="H85" s="103"/>
      <c r="I85" s="43"/>
      <c r="J85" s="104"/>
      <c r="K85" s="43"/>
      <c r="L85" s="43"/>
      <c r="M85" s="43"/>
      <c r="N85" s="38"/>
    </row>
    <row r="86" spans="1:14" ht="30" customHeight="1">
      <c r="A86" s="45" t="s">
        <v>88</v>
      </c>
      <c r="B86" s="45"/>
      <c r="C86" s="45"/>
      <c r="D86" s="45"/>
      <c r="E86" s="103"/>
      <c r="F86" s="103"/>
      <c r="G86" s="103"/>
      <c r="H86" s="103"/>
      <c r="I86" s="43"/>
      <c r="J86" s="104"/>
      <c r="K86" s="43"/>
      <c r="L86" s="43"/>
      <c r="M86" s="43"/>
      <c r="N86" s="38"/>
    </row>
    <row r="87" spans="1:14" ht="34.5" customHeight="1">
      <c r="A87" s="45" t="s">
        <v>89</v>
      </c>
      <c r="B87" s="45"/>
      <c r="C87" s="45"/>
      <c r="D87" s="45"/>
      <c r="E87" s="103">
        <v>1514.98</v>
      </c>
      <c r="F87" s="103"/>
      <c r="G87" s="103"/>
      <c r="H87" s="103"/>
      <c r="I87" s="43"/>
      <c r="J87" s="104">
        <f>G87/E87*100-100</f>
        <v>-100</v>
      </c>
      <c r="K87" s="107"/>
      <c r="L87" s="107"/>
      <c r="M87" s="107"/>
      <c r="N87" s="38"/>
    </row>
    <row r="88" spans="1:14" ht="33" customHeight="1">
      <c r="A88" s="45" t="s">
        <v>90</v>
      </c>
      <c r="B88" s="45"/>
      <c r="C88" s="45"/>
      <c r="D88" s="45"/>
      <c r="E88" s="103"/>
      <c r="F88" s="103"/>
      <c r="G88" s="103"/>
      <c r="H88" s="103"/>
      <c r="I88" s="43"/>
      <c r="J88" s="104"/>
      <c r="K88" s="43"/>
      <c r="L88" s="43"/>
      <c r="M88" s="43"/>
      <c r="N88" s="38"/>
    </row>
    <row r="89" spans="1:14" ht="47.25" customHeight="1">
      <c r="A89" s="45" t="s">
        <v>91</v>
      </c>
      <c r="B89" s="45"/>
      <c r="C89" s="45"/>
      <c r="D89" s="45"/>
      <c r="E89" s="103"/>
      <c r="F89" s="103"/>
      <c r="G89" s="103"/>
      <c r="H89" s="103"/>
      <c r="I89" s="43"/>
      <c r="J89" s="104"/>
      <c r="K89" s="43"/>
      <c r="L89" s="43"/>
      <c r="M89" s="43"/>
      <c r="N89" s="38"/>
    </row>
    <row r="90" spans="1:14" ht="36.75" customHeight="1">
      <c r="A90" s="45" t="s">
        <v>92</v>
      </c>
      <c r="B90" s="45"/>
      <c r="C90" s="45"/>
      <c r="D90" s="45"/>
      <c r="E90" s="103">
        <v>5000</v>
      </c>
      <c r="F90" s="103"/>
      <c r="G90" s="103">
        <v>1619.7</v>
      </c>
      <c r="H90" s="103"/>
      <c r="I90" s="43"/>
      <c r="J90" s="104">
        <f>G90/E90*100-100</f>
        <v>-67.606</v>
      </c>
      <c r="K90" s="106" t="s">
        <v>321</v>
      </c>
      <c r="L90" s="106"/>
      <c r="M90" s="106"/>
      <c r="N90" s="38"/>
    </row>
    <row r="91" spans="1:14" ht="32.25" customHeight="1">
      <c r="A91" s="45" t="s">
        <v>93</v>
      </c>
      <c r="B91" s="45"/>
      <c r="C91" s="45"/>
      <c r="D91" s="45"/>
      <c r="E91" s="105"/>
      <c r="F91" s="105"/>
      <c r="G91" s="105"/>
      <c r="H91" s="105"/>
      <c r="I91" s="43"/>
      <c r="J91" s="43"/>
      <c r="K91" s="43"/>
      <c r="L91" s="43"/>
      <c r="M91" s="43"/>
      <c r="N91" s="38"/>
    </row>
    <row r="92" spans="1:14" ht="63.75" customHeight="1">
      <c r="A92" s="45"/>
      <c r="B92" s="45"/>
      <c r="C92" s="45"/>
      <c r="D92" s="45"/>
      <c r="E92" s="105"/>
      <c r="F92" s="105"/>
      <c r="G92" s="105"/>
      <c r="H92" s="105"/>
      <c r="I92" s="43"/>
      <c r="J92" s="33"/>
      <c r="K92" s="27"/>
      <c r="L92" s="27"/>
      <c r="M92" s="27"/>
      <c r="N92" s="38"/>
    </row>
    <row r="93" spans="1:14" ht="20.25" customHeight="1">
      <c r="A93" s="6"/>
      <c r="B93" s="6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38"/>
    </row>
    <row r="94" spans="1:14" ht="23.25" customHeight="1">
      <c r="A94" s="108" t="s">
        <v>96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38"/>
    </row>
    <row r="95" spans="1:14" ht="65.25" customHeight="1">
      <c r="A95" s="24" t="s">
        <v>56</v>
      </c>
      <c r="B95" s="24"/>
      <c r="C95" s="24"/>
      <c r="D95" s="24"/>
      <c r="E95" s="24" t="s">
        <v>97</v>
      </c>
      <c r="F95" s="24"/>
      <c r="G95" s="24" t="s">
        <v>98</v>
      </c>
      <c r="H95" s="24"/>
      <c r="I95" s="24" t="s">
        <v>99</v>
      </c>
      <c r="J95" s="24" t="s">
        <v>59</v>
      </c>
      <c r="K95" s="24" t="s">
        <v>100</v>
      </c>
      <c r="L95" s="24"/>
      <c r="M95" s="24"/>
      <c r="N95" s="38"/>
    </row>
    <row r="96" spans="1:14" ht="17.25" customHeight="1">
      <c r="A96" s="41" t="s">
        <v>101</v>
      </c>
      <c r="B96" s="41"/>
      <c r="C96" s="41"/>
      <c r="D96" s="41"/>
      <c r="E96" s="103">
        <f>E98+E113</f>
        <v>1445307.95</v>
      </c>
      <c r="F96" s="103"/>
      <c r="G96" s="103">
        <v>1734986.88</v>
      </c>
      <c r="H96" s="103"/>
      <c r="I96" s="103"/>
      <c r="J96" s="104">
        <f>G96/E96*100-100</f>
        <v>20.04271338852041</v>
      </c>
      <c r="K96" s="43"/>
      <c r="L96" s="43"/>
      <c r="M96" s="43"/>
      <c r="N96" s="38"/>
    </row>
    <row r="97" spans="1:14" ht="17.25" customHeight="1">
      <c r="A97" s="45" t="s">
        <v>103</v>
      </c>
      <c r="B97" s="45"/>
      <c r="C97" s="45"/>
      <c r="D97" s="45"/>
      <c r="E97" s="103"/>
      <c r="F97" s="103"/>
      <c r="G97" s="103"/>
      <c r="H97" s="103"/>
      <c r="I97" s="103"/>
      <c r="J97" s="43"/>
      <c r="K97" s="43"/>
      <c r="L97" s="43"/>
      <c r="M97" s="43"/>
      <c r="N97" s="6"/>
    </row>
    <row r="98" spans="1:14" ht="32.25" customHeight="1">
      <c r="A98" s="47" t="s">
        <v>104</v>
      </c>
      <c r="B98" s="47"/>
      <c r="C98" s="47"/>
      <c r="D98" s="47"/>
      <c r="E98" s="103">
        <f>E100+E101+E102+E104+E105+E106+E107+E103+E108+E109+E110+E111+E112</f>
        <v>1430576.04</v>
      </c>
      <c r="F98" s="103"/>
      <c r="G98" s="103">
        <f>G100+G101+G102+G104+G105+G106+G109+G111</f>
        <v>1722804.3800000001</v>
      </c>
      <c r="H98" s="103"/>
      <c r="I98" s="103"/>
      <c r="J98" s="104">
        <f>G98/E98*100-100</f>
        <v>20.42731961315387</v>
      </c>
      <c r="K98" s="43"/>
      <c r="L98" s="43"/>
      <c r="M98" s="43"/>
      <c r="N98" s="6"/>
    </row>
    <row r="99" spans="1:14" ht="17.25" customHeight="1">
      <c r="A99" s="45" t="s">
        <v>73</v>
      </c>
      <c r="B99" s="45"/>
      <c r="C99" s="45"/>
      <c r="D99" s="45"/>
      <c r="E99" s="103"/>
      <c r="F99" s="103"/>
      <c r="G99" s="103"/>
      <c r="H99" s="103"/>
      <c r="I99" s="103"/>
      <c r="J99" s="44"/>
      <c r="K99" s="43"/>
      <c r="L99" s="43"/>
      <c r="M99" s="43"/>
      <c r="N99" s="6"/>
    </row>
    <row r="100" spans="1:14" ht="16.5" customHeight="1">
      <c r="A100" s="45" t="s">
        <v>106</v>
      </c>
      <c r="B100" s="45"/>
      <c r="C100" s="45"/>
      <c r="D100" s="45"/>
      <c r="E100" s="105">
        <v>691759.29</v>
      </c>
      <c r="F100" s="105"/>
      <c r="G100" s="105">
        <v>674177.91</v>
      </c>
      <c r="H100" s="105"/>
      <c r="I100" s="103"/>
      <c r="J100" s="104">
        <f aca="true" t="shared" si="0" ref="J100:J102">G100/E100*100-100</f>
        <v>-2.541545918378631</v>
      </c>
      <c r="K100" s="46" t="s">
        <v>322</v>
      </c>
      <c r="L100" s="46"/>
      <c r="M100" s="46"/>
      <c r="N100" s="6"/>
    </row>
    <row r="101" spans="1:14" ht="30" customHeight="1">
      <c r="A101" s="45" t="s">
        <v>109</v>
      </c>
      <c r="B101" s="45"/>
      <c r="C101" s="45"/>
      <c r="D101" s="45"/>
      <c r="E101" s="105">
        <v>471655.34</v>
      </c>
      <c r="F101" s="105"/>
      <c r="G101" s="105">
        <v>478147.88</v>
      </c>
      <c r="H101" s="105"/>
      <c r="I101" s="105"/>
      <c r="J101" s="104">
        <f t="shared" si="0"/>
        <v>1.3765433038455512</v>
      </c>
      <c r="K101" s="46" t="s">
        <v>322</v>
      </c>
      <c r="L101" s="46"/>
      <c r="M101" s="46"/>
      <c r="N101" s="6"/>
    </row>
    <row r="102" spans="1:14" ht="16.5" customHeight="1">
      <c r="A102" s="45" t="s">
        <v>111</v>
      </c>
      <c r="B102" s="45"/>
      <c r="C102" s="45"/>
      <c r="D102" s="45"/>
      <c r="E102" s="105">
        <v>13318.92</v>
      </c>
      <c r="F102" s="105"/>
      <c r="G102" s="105">
        <v>17292.84</v>
      </c>
      <c r="H102" s="105"/>
      <c r="I102" s="105"/>
      <c r="J102" s="104">
        <f t="shared" si="0"/>
        <v>29.83665342234957</v>
      </c>
      <c r="K102" s="46" t="s">
        <v>322</v>
      </c>
      <c r="L102" s="46"/>
      <c r="M102" s="46"/>
      <c r="N102" s="6"/>
    </row>
    <row r="103" spans="1:14" ht="16.5" customHeight="1">
      <c r="A103" s="45" t="s">
        <v>112</v>
      </c>
      <c r="B103" s="45"/>
      <c r="C103" s="45"/>
      <c r="D103" s="45"/>
      <c r="I103" s="103"/>
      <c r="J103" s="33"/>
      <c r="K103" s="46"/>
      <c r="L103" s="46"/>
      <c r="M103" s="46"/>
      <c r="N103" s="6"/>
    </row>
    <row r="104" spans="1:14" ht="34.5" customHeight="1">
      <c r="A104" s="45" t="s">
        <v>113</v>
      </c>
      <c r="B104" s="45"/>
      <c r="C104" s="45"/>
      <c r="D104" s="45"/>
      <c r="E104" s="105">
        <v>44415.16</v>
      </c>
      <c r="F104" s="105"/>
      <c r="G104" s="105">
        <v>254429.41</v>
      </c>
      <c r="H104" s="105"/>
      <c r="I104" s="105"/>
      <c r="J104" s="104">
        <f aca="true" t="shared" si="1" ref="J104:J106">G104/E104*100-100</f>
        <v>472.84361916066496</v>
      </c>
      <c r="K104" s="46" t="s">
        <v>322</v>
      </c>
      <c r="L104" s="46"/>
      <c r="M104" s="46"/>
      <c r="N104" s="6"/>
    </row>
    <row r="105" spans="1:14" ht="30" customHeight="1">
      <c r="A105" s="45" t="s">
        <v>115</v>
      </c>
      <c r="B105" s="45"/>
      <c r="C105" s="45"/>
      <c r="D105" s="45"/>
      <c r="E105" s="105">
        <v>26464.65</v>
      </c>
      <c r="F105" s="105"/>
      <c r="G105" s="105">
        <v>11788.56</v>
      </c>
      <c r="H105" s="105"/>
      <c r="I105" s="105"/>
      <c r="J105" s="104">
        <f t="shared" si="1"/>
        <v>-55.45544717198225</v>
      </c>
      <c r="K105" s="46" t="s">
        <v>322</v>
      </c>
      <c r="L105" s="46"/>
      <c r="M105" s="46"/>
      <c r="N105" s="6"/>
    </row>
    <row r="106" spans="1:14" ht="33.75" customHeight="1">
      <c r="A106" s="45" t="s">
        <v>116</v>
      </c>
      <c r="B106" s="45"/>
      <c r="C106" s="45"/>
      <c r="D106" s="45"/>
      <c r="E106" s="105">
        <v>7515</v>
      </c>
      <c r="F106" s="105"/>
      <c r="G106" s="105">
        <v>30740</v>
      </c>
      <c r="H106" s="105"/>
      <c r="I106" s="105"/>
      <c r="J106" s="104">
        <f t="shared" si="1"/>
        <v>309.0485695276114</v>
      </c>
      <c r="K106" s="46" t="s">
        <v>322</v>
      </c>
      <c r="L106" s="46"/>
      <c r="M106" s="46"/>
      <c r="N106" s="6"/>
    </row>
    <row r="107" spans="1:14" ht="18.75" customHeight="1">
      <c r="A107" s="45" t="s">
        <v>117</v>
      </c>
      <c r="B107" s="45"/>
      <c r="C107" s="45"/>
      <c r="D107" s="45"/>
      <c r="E107" s="105"/>
      <c r="F107" s="105"/>
      <c r="G107" s="105"/>
      <c r="H107" s="105"/>
      <c r="I107" s="105"/>
      <c r="J107" s="104"/>
      <c r="K107" s="43"/>
      <c r="L107" s="43"/>
      <c r="M107" s="43"/>
      <c r="N107" s="6"/>
    </row>
    <row r="108" spans="1:14" ht="30" customHeight="1">
      <c r="A108" s="45" t="s">
        <v>118</v>
      </c>
      <c r="B108" s="45"/>
      <c r="C108" s="45"/>
      <c r="D108" s="45"/>
      <c r="E108" s="105"/>
      <c r="F108" s="105"/>
      <c r="G108" s="105"/>
      <c r="H108" s="105"/>
      <c r="I108" s="105"/>
      <c r="J108" s="104"/>
      <c r="K108" s="43"/>
      <c r="L108" s="43"/>
      <c r="M108" s="43"/>
      <c r="N108" s="6"/>
    </row>
    <row r="109" spans="1:14" ht="30" customHeight="1">
      <c r="A109" s="45" t="s">
        <v>119</v>
      </c>
      <c r="B109" s="45"/>
      <c r="C109" s="45"/>
      <c r="D109" s="45"/>
      <c r="E109" s="105">
        <v>161174.6</v>
      </c>
      <c r="F109" s="105"/>
      <c r="G109" s="105">
        <v>242629.39</v>
      </c>
      <c r="H109" s="105"/>
      <c r="I109" s="105"/>
      <c r="J109" s="104">
        <f>G109/E109*100-100</f>
        <v>50.53822996923833</v>
      </c>
      <c r="K109" s="46" t="s">
        <v>322</v>
      </c>
      <c r="L109" s="46"/>
      <c r="M109" s="46"/>
      <c r="N109" s="6"/>
    </row>
    <row r="110" spans="1:14" ht="20.25" customHeight="1">
      <c r="A110" s="45" t="s">
        <v>120</v>
      </c>
      <c r="B110" s="45"/>
      <c r="C110" s="45"/>
      <c r="D110" s="45"/>
      <c r="E110" s="105"/>
      <c r="F110" s="105"/>
      <c r="G110" s="105"/>
      <c r="H110" s="105"/>
      <c r="I110" s="105"/>
      <c r="J110" s="104"/>
      <c r="K110" s="46"/>
      <c r="L110" s="46"/>
      <c r="M110" s="46"/>
      <c r="N110" s="6"/>
    </row>
    <row r="111" spans="1:14" ht="33.75" customHeight="1">
      <c r="A111" s="45" t="s">
        <v>121</v>
      </c>
      <c r="B111" s="45"/>
      <c r="C111" s="45"/>
      <c r="D111" s="45"/>
      <c r="E111" s="105">
        <v>14273.08</v>
      </c>
      <c r="F111" s="105"/>
      <c r="G111" s="105">
        <v>13598.39</v>
      </c>
      <c r="H111" s="105"/>
      <c r="I111" s="105"/>
      <c r="J111" s="104">
        <f>G111/E111*100-100</f>
        <v>-4.7270105681464685</v>
      </c>
      <c r="K111" s="46" t="s">
        <v>322</v>
      </c>
      <c r="L111" s="46"/>
      <c r="M111" s="46"/>
      <c r="N111" s="6"/>
    </row>
    <row r="112" spans="1:14" ht="19.5" customHeight="1">
      <c r="A112" s="45" t="s">
        <v>123</v>
      </c>
      <c r="B112" s="45"/>
      <c r="C112" s="45"/>
      <c r="D112" s="45"/>
      <c r="E112" s="105"/>
      <c r="F112" s="105"/>
      <c r="G112" s="105"/>
      <c r="H112" s="105"/>
      <c r="I112" s="103"/>
      <c r="J112" s="33"/>
      <c r="K112" s="46"/>
      <c r="L112" s="46"/>
      <c r="M112" s="46"/>
      <c r="N112" s="6"/>
    </row>
    <row r="113" spans="1:14" ht="47.25" customHeight="1">
      <c r="A113" s="109" t="s">
        <v>124</v>
      </c>
      <c r="B113" s="109"/>
      <c r="C113" s="109"/>
      <c r="D113" s="109"/>
      <c r="E113" s="103">
        <f>E119+E120+E127</f>
        <v>14731.91</v>
      </c>
      <c r="F113" s="103"/>
      <c r="G113" s="103">
        <v>12182.5</v>
      </c>
      <c r="H113" s="103"/>
      <c r="I113" s="103"/>
      <c r="J113" s="104">
        <f>G113/E113*100-100</f>
        <v>-17.30535959016855</v>
      </c>
      <c r="K113" s="43"/>
      <c r="L113" s="43"/>
      <c r="M113" s="43"/>
      <c r="N113" s="6"/>
    </row>
    <row r="114" spans="1:14" ht="16.5" customHeight="1">
      <c r="A114" s="45" t="s">
        <v>73</v>
      </c>
      <c r="B114" s="45"/>
      <c r="C114" s="45"/>
      <c r="D114" s="45"/>
      <c r="E114" s="103"/>
      <c r="F114" s="103"/>
      <c r="G114" s="103"/>
      <c r="H114" s="103"/>
      <c r="I114" s="103"/>
      <c r="J114" s="104"/>
      <c r="K114" s="43"/>
      <c r="L114" s="43"/>
      <c r="M114" s="43"/>
      <c r="N114" s="6"/>
    </row>
    <row r="115" spans="1:14" ht="16.5" customHeight="1">
      <c r="A115" s="45" t="s">
        <v>126</v>
      </c>
      <c r="B115" s="45"/>
      <c r="C115" s="45"/>
      <c r="D115" s="45"/>
      <c r="E115" s="105"/>
      <c r="F115" s="105"/>
      <c r="G115" s="105"/>
      <c r="H115" s="105"/>
      <c r="I115" s="103"/>
      <c r="J115" s="104"/>
      <c r="K115" s="46"/>
      <c r="L115" s="46"/>
      <c r="M115" s="46"/>
      <c r="N115" s="6"/>
    </row>
    <row r="116" spans="1:14" ht="30" customHeight="1">
      <c r="A116" s="45" t="s">
        <v>127</v>
      </c>
      <c r="B116" s="45"/>
      <c r="C116" s="45"/>
      <c r="D116" s="45"/>
      <c r="E116" s="105"/>
      <c r="F116" s="105"/>
      <c r="G116" s="105"/>
      <c r="H116" s="105"/>
      <c r="I116" s="103"/>
      <c r="J116" s="104"/>
      <c r="K116" s="46"/>
      <c r="L116" s="46"/>
      <c r="M116" s="46"/>
      <c r="N116" s="6"/>
    </row>
    <row r="117" spans="1:14" ht="17.25" customHeight="1">
      <c r="A117" s="45" t="s">
        <v>128</v>
      </c>
      <c r="B117" s="45"/>
      <c r="C117" s="45"/>
      <c r="D117" s="45"/>
      <c r="E117" s="105"/>
      <c r="F117" s="105"/>
      <c r="G117" s="105"/>
      <c r="H117" s="105"/>
      <c r="I117" s="103"/>
      <c r="J117" s="104"/>
      <c r="K117" s="43"/>
      <c r="L117" s="43"/>
      <c r="M117" s="43"/>
      <c r="N117" s="6"/>
    </row>
    <row r="118" spans="1:14" ht="16.5" customHeight="1">
      <c r="A118" s="45" t="s">
        <v>129</v>
      </c>
      <c r="B118" s="45"/>
      <c r="C118" s="45"/>
      <c r="D118" s="45"/>
      <c r="E118" s="105"/>
      <c r="F118" s="105"/>
      <c r="G118" s="105"/>
      <c r="H118" s="105"/>
      <c r="I118" s="103"/>
      <c r="J118" s="104"/>
      <c r="K118" s="46"/>
      <c r="L118" s="46"/>
      <c r="M118" s="46"/>
      <c r="N118" s="6"/>
    </row>
    <row r="119" spans="1:14" ht="16.5" customHeight="1">
      <c r="A119" s="45" t="s">
        <v>130</v>
      </c>
      <c r="B119" s="45"/>
      <c r="C119" s="45"/>
      <c r="D119" s="45"/>
      <c r="E119" s="105">
        <v>10219.91</v>
      </c>
      <c r="F119" s="105"/>
      <c r="G119" s="105"/>
      <c r="H119" s="105"/>
      <c r="I119" s="103"/>
      <c r="J119" s="104">
        <v>-100</v>
      </c>
      <c r="K119" s="46"/>
      <c r="L119" s="46"/>
      <c r="M119" s="46"/>
      <c r="N119" s="6"/>
    </row>
    <row r="120" spans="1:14" ht="30" customHeight="1">
      <c r="A120" s="45" t="s">
        <v>131</v>
      </c>
      <c r="B120" s="45"/>
      <c r="C120" s="45"/>
      <c r="D120" s="45"/>
      <c r="E120" s="105">
        <v>1500</v>
      </c>
      <c r="F120" s="105"/>
      <c r="G120" s="105"/>
      <c r="H120" s="105"/>
      <c r="I120" s="105"/>
      <c r="J120" s="104">
        <v>-100</v>
      </c>
      <c r="K120" s="46"/>
      <c r="L120" s="46"/>
      <c r="M120" s="46"/>
      <c r="N120" s="6"/>
    </row>
    <row r="121" spans="1:14" ht="16.5" customHeight="1">
      <c r="A121" s="45" t="s">
        <v>132</v>
      </c>
      <c r="B121" s="45"/>
      <c r="C121" s="45"/>
      <c r="D121" s="45"/>
      <c r="E121" s="105"/>
      <c r="F121" s="105"/>
      <c r="G121" s="105"/>
      <c r="H121" s="105"/>
      <c r="I121" s="103"/>
      <c r="J121" s="44"/>
      <c r="K121" s="46"/>
      <c r="L121" s="46"/>
      <c r="M121" s="46"/>
      <c r="N121" s="6"/>
    </row>
    <row r="122" spans="1:14" ht="30" customHeight="1">
      <c r="A122" s="45" t="s">
        <v>133</v>
      </c>
      <c r="B122" s="45"/>
      <c r="C122" s="45"/>
      <c r="D122" s="45"/>
      <c r="E122" s="105"/>
      <c r="F122" s="105"/>
      <c r="G122" s="105"/>
      <c r="H122" s="105"/>
      <c r="I122" s="103"/>
      <c r="J122" s="44"/>
      <c r="K122" s="46"/>
      <c r="L122" s="46"/>
      <c r="M122" s="46"/>
      <c r="N122" s="6"/>
    </row>
    <row r="123" spans="1:14" ht="30" customHeight="1">
      <c r="A123" s="45" t="s">
        <v>134</v>
      </c>
      <c r="B123" s="45"/>
      <c r="C123" s="45"/>
      <c r="D123" s="45"/>
      <c r="E123" s="105"/>
      <c r="F123" s="105"/>
      <c r="G123" s="105"/>
      <c r="H123" s="105"/>
      <c r="I123" s="103"/>
      <c r="J123" s="44"/>
      <c r="K123" s="46"/>
      <c r="L123" s="46"/>
      <c r="M123" s="46"/>
      <c r="N123" s="6"/>
    </row>
    <row r="124" spans="1:14" ht="30" customHeight="1">
      <c r="A124" s="45" t="s">
        <v>135</v>
      </c>
      <c r="B124" s="45"/>
      <c r="C124" s="45"/>
      <c r="D124" s="45"/>
      <c r="E124" s="105"/>
      <c r="F124" s="105"/>
      <c r="G124" s="105"/>
      <c r="H124" s="105"/>
      <c r="I124" s="103"/>
      <c r="J124" s="44"/>
      <c r="K124" s="43"/>
      <c r="L124" s="43"/>
      <c r="M124" s="43"/>
      <c r="N124" s="6"/>
    </row>
    <row r="125" spans="1:14" ht="30" customHeight="1">
      <c r="A125" s="45" t="s">
        <v>136</v>
      </c>
      <c r="B125" s="45"/>
      <c r="C125" s="45"/>
      <c r="D125" s="45"/>
      <c r="E125" s="105"/>
      <c r="F125" s="105"/>
      <c r="G125" s="105">
        <v>12182.5</v>
      </c>
      <c r="H125" s="105"/>
      <c r="I125" s="103"/>
      <c r="J125" s="33" t="s">
        <v>319</v>
      </c>
      <c r="K125" s="46" t="s">
        <v>323</v>
      </c>
      <c r="L125" s="46"/>
      <c r="M125" s="46"/>
      <c r="N125" s="6"/>
    </row>
    <row r="126" spans="1:14" ht="16.5" customHeight="1">
      <c r="A126" s="45" t="s">
        <v>137</v>
      </c>
      <c r="B126" s="45"/>
      <c r="C126" s="45"/>
      <c r="D126" s="45"/>
      <c r="E126" s="105"/>
      <c r="F126" s="105"/>
      <c r="G126" s="105"/>
      <c r="H126" s="105"/>
      <c r="I126" s="103"/>
      <c r="J126" s="33"/>
      <c r="K126" s="46"/>
      <c r="L126" s="46"/>
      <c r="M126" s="46"/>
      <c r="N126" s="6"/>
    </row>
    <row r="127" spans="1:14" ht="16.5" customHeight="1">
      <c r="A127" s="45" t="s">
        <v>138</v>
      </c>
      <c r="B127" s="45"/>
      <c r="C127" s="45"/>
      <c r="D127" s="45"/>
      <c r="E127" s="105">
        <v>3012</v>
      </c>
      <c r="F127" s="105"/>
      <c r="G127" s="105"/>
      <c r="H127" s="105"/>
      <c r="I127" s="103"/>
      <c r="J127" s="104">
        <f>G127/E127*100-100</f>
        <v>-100</v>
      </c>
      <c r="K127" s="46"/>
      <c r="L127" s="46"/>
      <c r="M127" s="46"/>
      <c r="N127" s="6"/>
    </row>
    <row r="128" spans="1:14" ht="30.75" customHeight="1">
      <c r="A128" s="45" t="s">
        <v>140</v>
      </c>
      <c r="B128" s="45"/>
      <c r="C128" s="45"/>
      <c r="D128" s="45"/>
      <c r="E128" s="46"/>
      <c r="F128" s="46"/>
      <c r="G128" s="46"/>
      <c r="H128" s="46"/>
      <c r="I128" s="43"/>
      <c r="J128" s="43"/>
      <c r="K128" s="46"/>
      <c r="L128" s="46"/>
      <c r="M128" s="46"/>
      <c r="N128" s="6"/>
    </row>
    <row r="129" spans="1:14" ht="11.2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ht="15.75" customHeight="1">
      <c r="A130" s="34" t="s">
        <v>141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5"/>
    </row>
    <row r="131" spans="1:14" ht="9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28.5" customHeight="1">
      <c r="A132" s="49" t="s">
        <v>142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20"/>
    </row>
    <row r="133" spans="1:14" ht="8.2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3" ht="55.5" customHeight="1">
      <c r="A134" s="51" t="s">
        <v>143</v>
      </c>
      <c r="B134" s="51" t="s">
        <v>144</v>
      </c>
      <c r="C134" s="51"/>
      <c r="D134" s="51"/>
      <c r="E134" s="51"/>
      <c r="F134" s="51"/>
      <c r="G134" s="51"/>
      <c r="H134" s="51"/>
      <c r="I134" s="52" t="s">
        <v>145</v>
      </c>
      <c r="J134" s="52" t="s">
        <v>146</v>
      </c>
      <c r="K134" s="52" t="s">
        <v>147</v>
      </c>
      <c r="L134" s="52" t="s">
        <v>148</v>
      </c>
      <c r="M134" s="52" t="s">
        <v>149</v>
      </c>
    </row>
    <row r="135" spans="1:13" ht="58.5" customHeight="1">
      <c r="A135" s="51"/>
      <c r="B135" s="51"/>
      <c r="C135" s="51"/>
      <c r="D135" s="51"/>
      <c r="E135" s="51"/>
      <c r="F135" s="51"/>
      <c r="G135" s="51"/>
      <c r="H135" s="51"/>
      <c r="I135" s="52"/>
      <c r="J135" s="52"/>
      <c r="K135" s="52"/>
      <c r="L135" s="52"/>
      <c r="M135" s="52"/>
    </row>
    <row r="136" spans="1:13" ht="19.5" customHeight="1">
      <c r="A136" s="53" t="s">
        <v>150</v>
      </c>
      <c r="B136" s="110" t="s">
        <v>324</v>
      </c>
      <c r="C136" s="110"/>
      <c r="D136" s="110"/>
      <c r="E136" s="110"/>
      <c r="F136" s="110"/>
      <c r="G136" s="110"/>
      <c r="H136" s="110"/>
      <c r="I136" s="111"/>
      <c r="J136" s="111"/>
      <c r="K136" s="111"/>
      <c r="L136" s="111"/>
      <c r="M136" s="111">
        <v>645458.38</v>
      </c>
    </row>
    <row r="137" spans="1:13" ht="21" customHeight="1">
      <c r="A137" s="53" t="s">
        <v>152</v>
      </c>
      <c r="B137" s="110" t="s">
        <v>325</v>
      </c>
      <c r="C137" s="110"/>
      <c r="D137" s="110"/>
      <c r="E137" s="110"/>
      <c r="F137" s="110"/>
      <c r="G137" s="110"/>
      <c r="H137" s="110"/>
      <c r="I137" s="111">
        <v>534.65</v>
      </c>
      <c r="J137" s="111">
        <v>541.11</v>
      </c>
      <c r="K137" s="111">
        <v>457.71</v>
      </c>
      <c r="L137" s="111">
        <v>564.84</v>
      </c>
      <c r="M137" s="111">
        <v>163302.13</v>
      </c>
    </row>
    <row r="138" spans="1:13" ht="15.75" customHeight="1">
      <c r="A138" s="53" t="s">
        <v>154</v>
      </c>
      <c r="B138" s="110" t="s">
        <v>326</v>
      </c>
      <c r="C138" s="110"/>
      <c r="D138" s="110"/>
      <c r="E138" s="110"/>
      <c r="F138" s="110"/>
      <c r="G138" s="110"/>
      <c r="H138" s="110"/>
      <c r="I138" s="111">
        <v>7500</v>
      </c>
      <c r="J138" s="111">
        <v>7500</v>
      </c>
      <c r="K138" s="111">
        <v>7500</v>
      </c>
      <c r="L138" s="111">
        <v>7200</v>
      </c>
      <c r="M138" s="111">
        <v>277600</v>
      </c>
    </row>
    <row r="139" spans="1:13" ht="15" customHeight="1">
      <c r="A139" s="53" t="s">
        <v>156</v>
      </c>
      <c r="B139" s="110" t="s">
        <v>327</v>
      </c>
      <c r="C139" s="110"/>
      <c r="D139" s="110"/>
      <c r="E139" s="110"/>
      <c r="F139" s="110"/>
      <c r="G139" s="110"/>
      <c r="H139" s="110"/>
      <c r="I139" s="111"/>
      <c r="J139" s="111"/>
      <c r="K139" s="111"/>
      <c r="L139" s="111"/>
      <c r="M139" s="111"/>
    </row>
    <row r="140" spans="1:13" ht="19.5" customHeight="1">
      <c r="A140" s="53" t="s">
        <v>158</v>
      </c>
      <c r="B140" s="112" t="s">
        <v>328</v>
      </c>
      <c r="C140" s="112"/>
      <c r="D140" s="112"/>
      <c r="E140" s="112"/>
      <c r="F140" s="112"/>
      <c r="G140" s="112"/>
      <c r="H140" s="112"/>
      <c r="I140" s="111">
        <v>21000</v>
      </c>
      <c r="J140" s="111">
        <v>21000</v>
      </c>
      <c r="K140" s="111">
        <v>21000</v>
      </c>
      <c r="L140" s="111">
        <v>21000</v>
      </c>
      <c r="M140" s="111">
        <v>150000</v>
      </c>
    </row>
    <row r="141" spans="1:13" ht="16.5" customHeight="1">
      <c r="A141" s="53" t="s">
        <v>162</v>
      </c>
      <c r="B141" s="110" t="s">
        <v>329</v>
      </c>
      <c r="C141" s="110"/>
      <c r="D141" s="110"/>
      <c r="E141" s="110"/>
      <c r="F141" s="110"/>
      <c r="G141" s="110"/>
      <c r="H141" s="110"/>
      <c r="I141" s="111"/>
      <c r="J141" s="111"/>
      <c r="K141" s="111"/>
      <c r="L141" s="111"/>
      <c r="M141" s="111"/>
    </row>
    <row r="142" spans="1:13" ht="28.5" customHeight="1">
      <c r="A142" s="53" t="s">
        <v>164</v>
      </c>
      <c r="B142" s="110" t="s">
        <v>330</v>
      </c>
      <c r="C142" s="110"/>
      <c r="D142" s="110"/>
      <c r="E142" s="110"/>
      <c r="F142" s="110"/>
      <c r="G142" s="110"/>
      <c r="H142" s="110"/>
      <c r="I142" s="111"/>
      <c r="J142" s="111"/>
      <c r="K142" s="111"/>
      <c r="L142" s="111"/>
      <c r="M142" s="111">
        <v>48051.44</v>
      </c>
    </row>
    <row r="143" spans="1:13" ht="21" customHeight="1">
      <c r="A143" s="53" t="s">
        <v>166</v>
      </c>
      <c r="B143" s="110" t="s">
        <v>331</v>
      </c>
      <c r="C143" s="110"/>
      <c r="D143" s="110"/>
      <c r="E143" s="110"/>
      <c r="F143" s="110"/>
      <c r="G143" s="110"/>
      <c r="H143" s="110"/>
      <c r="I143" s="111"/>
      <c r="J143" s="111"/>
      <c r="K143" s="111"/>
      <c r="L143" s="111"/>
      <c r="M143" s="111"/>
    </row>
    <row r="144" spans="1:13" ht="18" customHeight="1">
      <c r="A144" s="53" t="s">
        <v>332</v>
      </c>
      <c r="B144" s="110" t="s">
        <v>333</v>
      </c>
      <c r="C144" s="110"/>
      <c r="D144" s="110"/>
      <c r="E144" s="110"/>
      <c r="F144" s="110"/>
      <c r="G144" s="110"/>
      <c r="H144" s="110"/>
      <c r="I144" s="111"/>
      <c r="J144" s="111"/>
      <c r="K144" s="111"/>
      <c r="L144" s="111"/>
      <c r="M144" s="111"/>
    </row>
    <row r="145" spans="1:13" ht="18.75" customHeight="1">
      <c r="A145" s="53" t="s">
        <v>334</v>
      </c>
      <c r="B145" s="110" t="s">
        <v>200</v>
      </c>
      <c r="C145" s="110"/>
      <c r="D145" s="110"/>
      <c r="E145" s="110"/>
      <c r="F145" s="110"/>
      <c r="G145" s="110"/>
      <c r="H145" s="110"/>
      <c r="I145" s="111"/>
      <c r="J145" s="111"/>
      <c r="K145" s="111">
        <v>12900</v>
      </c>
      <c r="L145" s="111"/>
      <c r="M145" s="111">
        <v>12900</v>
      </c>
    </row>
    <row r="146" spans="1:13" ht="21" customHeight="1">
      <c r="A146" s="53" t="s">
        <v>335</v>
      </c>
      <c r="B146" s="110" t="s">
        <v>336</v>
      </c>
      <c r="C146" s="110"/>
      <c r="D146" s="110"/>
      <c r="E146" s="110"/>
      <c r="F146" s="110"/>
      <c r="G146" s="110"/>
      <c r="H146" s="110"/>
      <c r="I146" s="113">
        <v>1000</v>
      </c>
      <c r="J146" s="113">
        <v>1000</v>
      </c>
      <c r="K146" s="113"/>
      <c r="L146" s="113">
        <v>1000</v>
      </c>
      <c r="M146" s="111">
        <v>13000</v>
      </c>
    </row>
    <row r="147" spans="1:13" ht="21" customHeight="1">
      <c r="A147" s="53"/>
      <c r="B147" s="110" t="s">
        <v>337</v>
      </c>
      <c r="C147" s="110"/>
      <c r="D147" s="110"/>
      <c r="E147" s="110"/>
      <c r="F147" s="110"/>
      <c r="G147" s="110"/>
      <c r="H147" s="110"/>
      <c r="I147" s="113"/>
      <c r="J147" s="113"/>
      <c r="K147" s="113"/>
      <c r="L147" s="113"/>
      <c r="M147" s="111">
        <f>M146+M145+M144+M143+M141+M140+M139+M138+M137+M136+M142</f>
        <v>1310311.95</v>
      </c>
    </row>
    <row r="148" spans="1:13" ht="17.25" customHeight="1">
      <c r="A148" s="55"/>
      <c r="B148" s="56"/>
      <c r="C148" s="56"/>
      <c r="D148" s="56"/>
      <c r="E148" s="56"/>
      <c r="F148" s="56"/>
      <c r="G148" s="56"/>
      <c r="H148" s="56"/>
      <c r="I148" s="57"/>
      <c r="J148" s="57"/>
      <c r="K148" s="57"/>
      <c r="L148" s="57"/>
      <c r="M148" s="57"/>
    </row>
    <row r="149" spans="1:14" ht="18" customHeight="1">
      <c r="A149" s="114" t="s">
        <v>338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20"/>
    </row>
    <row r="150" spans="1:14" s="57" customFormat="1" ht="16.5" customHeight="1">
      <c r="A150" s="58" t="s">
        <v>169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38"/>
    </row>
    <row r="151" spans="1:14" s="57" customFormat="1" ht="16.5" customHeight="1">
      <c r="A151" s="58" t="s">
        <v>170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38"/>
    </row>
    <row r="152" spans="1:14" ht="16.5" customHeight="1" hidden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38"/>
    </row>
    <row r="153" spans="1:14" ht="16.5" customHeight="1" hidden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38"/>
    </row>
    <row r="154" spans="1:14" ht="16.5" customHeight="1" hidden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38"/>
    </row>
    <row r="155" spans="1:14" ht="10.5" customHeight="1" hidden="1">
      <c r="A155" s="38" t="s">
        <v>171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15" customHeight="1">
      <c r="A156" s="62" t="s">
        <v>172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3"/>
    </row>
    <row r="157" spans="1:14" ht="9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05" customHeight="1">
      <c r="A158" s="24" t="s">
        <v>56</v>
      </c>
      <c r="B158" s="24"/>
      <c r="C158" s="24" t="s">
        <v>173</v>
      </c>
      <c r="D158" s="24" t="s">
        <v>174</v>
      </c>
      <c r="E158" s="24"/>
      <c r="F158" s="24" t="s">
        <v>175</v>
      </c>
      <c r="G158" s="24"/>
      <c r="H158" s="24"/>
      <c r="I158" s="24" t="s">
        <v>176</v>
      </c>
      <c r="J158" s="24" t="s">
        <v>177</v>
      </c>
      <c r="K158" s="24"/>
      <c r="L158" s="24"/>
      <c r="M158" s="24"/>
      <c r="N158" s="64"/>
    </row>
    <row r="159" spans="1:14" ht="59.25" customHeight="1">
      <c r="A159" s="45" t="s">
        <v>178</v>
      </c>
      <c r="B159" s="45"/>
      <c r="C159" s="24" t="s">
        <v>179</v>
      </c>
      <c r="D159" s="105">
        <v>966906.73</v>
      </c>
      <c r="E159" s="105"/>
      <c r="F159" s="105">
        <f aca="true" t="shared" si="2" ref="F159:F160">D159</f>
        <v>966906.73</v>
      </c>
      <c r="G159" s="105"/>
      <c r="H159" s="105"/>
      <c r="I159" s="46">
        <v>0</v>
      </c>
      <c r="J159" s="46"/>
      <c r="K159" s="46"/>
      <c r="L159" s="46"/>
      <c r="M159" s="46"/>
      <c r="N159" s="6"/>
    </row>
    <row r="160" spans="1:14" ht="69.75" customHeight="1">
      <c r="A160" s="115" t="s">
        <v>339</v>
      </c>
      <c r="B160" s="115"/>
      <c r="C160" s="116" t="s">
        <v>179</v>
      </c>
      <c r="D160" s="117">
        <v>59892.1</v>
      </c>
      <c r="E160" s="117"/>
      <c r="F160" s="118">
        <f t="shared" si="2"/>
        <v>59892.1</v>
      </c>
      <c r="G160" s="118"/>
      <c r="H160" s="118"/>
      <c r="I160" s="115"/>
      <c r="J160" s="117"/>
      <c r="K160" s="117"/>
      <c r="L160" s="117"/>
      <c r="M160" s="117"/>
      <c r="N160" s="6"/>
    </row>
    <row r="161" spans="1:14" ht="28.5" customHeight="1">
      <c r="A161" s="41" t="s">
        <v>180</v>
      </c>
      <c r="B161" s="41"/>
      <c r="C161" s="24" t="s">
        <v>179</v>
      </c>
      <c r="D161" s="103">
        <f>D163+D164+D172</f>
        <v>42033012.54</v>
      </c>
      <c r="E161" s="103"/>
      <c r="F161" s="103">
        <f>F163+F164+F172</f>
        <v>41955062.419999994</v>
      </c>
      <c r="G161" s="103"/>
      <c r="H161" s="103"/>
      <c r="I161" s="119">
        <f>100-F161*100/D161</f>
        <v>0.18544975791546392</v>
      </c>
      <c r="J161" s="46"/>
      <c r="K161" s="46"/>
      <c r="L161" s="46"/>
      <c r="M161" s="46"/>
      <c r="N161" s="6"/>
    </row>
    <row r="162" spans="1:14" ht="18" customHeight="1">
      <c r="A162" s="45" t="s">
        <v>181</v>
      </c>
      <c r="B162" s="45"/>
      <c r="C162" s="24" t="s">
        <v>179</v>
      </c>
      <c r="D162" s="105"/>
      <c r="E162" s="105"/>
      <c r="F162" s="105"/>
      <c r="G162" s="105"/>
      <c r="H162" s="105"/>
      <c r="I162" s="119"/>
      <c r="J162" s="46"/>
      <c r="K162" s="46"/>
      <c r="L162" s="46"/>
      <c r="M162" s="46"/>
      <c r="N162" s="6"/>
    </row>
    <row r="163" spans="1:14" ht="56.25" customHeight="1">
      <c r="A163" s="45" t="s">
        <v>182</v>
      </c>
      <c r="B163" s="45"/>
      <c r="C163" s="24" t="s">
        <v>179</v>
      </c>
      <c r="D163" s="105">
        <v>32010400</v>
      </c>
      <c r="E163" s="105"/>
      <c r="F163" s="105">
        <v>32010400</v>
      </c>
      <c r="G163" s="105"/>
      <c r="H163" s="105"/>
      <c r="I163" s="119">
        <f aca="true" t="shared" si="3" ref="I163:I164">100-F163*100/D163</f>
        <v>0</v>
      </c>
      <c r="J163" s="46"/>
      <c r="K163" s="46"/>
      <c r="L163" s="46"/>
      <c r="M163" s="46"/>
      <c r="N163" s="6"/>
    </row>
    <row r="164" spans="1:14" ht="15" customHeight="1">
      <c r="A164" s="45" t="s">
        <v>183</v>
      </c>
      <c r="B164" s="45"/>
      <c r="C164" s="24" t="s">
        <v>179</v>
      </c>
      <c r="D164" s="105">
        <v>8596818.54</v>
      </c>
      <c r="E164" s="105"/>
      <c r="F164" s="105">
        <v>8586379.62</v>
      </c>
      <c r="G164" s="105"/>
      <c r="H164" s="105"/>
      <c r="I164" s="119">
        <f t="shared" si="3"/>
        <v>0.12142771132633357</v>
      </c>
      <c r="J164" s="46"/>
      <c r="K164" s="46"/>
      <c r="L164" s="46"/>
      <c r="M164" s="46"/>
      <c r="N164" s="6"/>
    </row>
    <row r="165" spans="1:14" ht="34.5" customHeight="1">
      <c r="A165" s="45" t="s">
        <v>184</v>
      </c>
      <c r="B165" s="45"/>
      <c r="C165" s="24" t="s">
        <v>179</v>
      </c>
      <c r="D165" s="105"/>
      <c r="E165" s="105"/>
      <c r="F165" s="105"/>
      <c r="G165" s="105"/>
      <c r="H165" s="105"/>
      <c r="I165" s="119"/>
      <c r="J165" s="46"/>
      <c r="K165" s="46"/>
      <c r="L165" s="46"/>
      <c r="M165" s="46"/>
      <c r="N165" s="6"/>
    </row>
    <row r="166" spans="1:14" ht="179.25" customHeight="1">
      <c r="A166" s="45" t="s">
        <v>185</v>
      </c>
      <c r="B166" s="45"/>
      <c r="C166" s="24" t="s">
        <v>179</v>
      </c>
      <c r="D166" s="105"/>
      <c r="E166" s="105"/>
      <c r="F166" s="105"/>
      <c r="G166" s="105"/>
      <c r="H166" s="105"/>
      <c r="I166" s="119"/>
      <c r="J166" s="46"/>
      <c r="K166" s="46"/>
      <c r="L166" s="46"/>
      <c r="M166" s="46"/>
      <c r="N166" s="6"/>
    </row>
    <row r="167" spans="1:14" ht="15.75" customHeight="1">
      <c r="A167" s="45" t="s">
        <v>181</v>
      </c>
      <c r="B167" s="45"/>
      <c r="C167" s="24" t="s">
        <v>179</v>
      </c>
      <c r="D167" s="105"/>
      <c r="E167" s="105"/>
      <c r="F167" s="105"/>
      <c r="G167" s="105"/>
      <c r="H167" s="105"/>
      <c r="I167" s="119"/>
      <c r="J167" s="46"/>
      <c r="K167" s="46"/>
      <c r="L167" s="46"/>
      <c r="M167" s="46"/>
      <c r="N167" s="6"/>
    </row>
    <row r="168" spans="1:14" ht="15.75" customHeight="1">
      <c r="A168" s="45" t="s">
        <v>186</v>
      </c>
      <c r="B168" s="45"/>
      <c r="C168" s="24" t="s">
        <v>179</v>
      </c>
      <c r="D168" s="120"/>
      <c r="E168" s="120"/>
      <c r="F168" s="105"/>
      <c r="G168" s="105"/>
      <c r="H168" s="105"/>
      <c r="I168" s="119"/>
      <c r="J168" s="46"/>
      <c r="K168" s="46"/>
      <c r="L168" s="46"/>
      <c r="M168" s="46"/>
      <c r="N168" s="6"/>
    </row>
    <row r="169" spans="1:14" ht="15.75" customHeight="1">
      <c r="A169" s="45" t="s">
        <v>187</v>
      </c>
      <c r="B169" s="45"/>
      <c r="C169" s="24" t="s">
        <v>179</v>
      </c>
      <c r="D169" s="120"/>
      <c r="E169" s="120"/>
      <c r="F169" s="105"/>
      <c r="G169" s="105"/>
      <c r="H169" s="105"/>
      <c r="I169" s="119"/>
      <c r="J169" s="46"/>
      <c r="K169" s="46"/>
      <c r="L169" s="46"/>
      <c r="M169" s="46"/>
      <c r="N169" s="6"/>
    </row>
    <row r="170" spans="1:14" ht="15.75" customHeight="1">
      <c r="A170" s="45" t="s">
        <v>188</v>
      </c>
      <c r="B170" s="45"/>
      <c r="C170" s="24" t="s">
        <v>179</v>
      </c>
      <c r="D170" s="120"/>
      <c r="E170" s="120"/>
      <c r="F170" s="121"/>
      <c r="G170" s="122"/>
      <c r="H170" s="123"/>
      <c r="I170" s="119"/>
      <c r="J170" s="65"/>
      <c r="K170" s="61"/>
      <c r="L170" s="61"/>
      <c r="M170" s="66"/>
      <c r="N170" s="6"/>
    </row>
    <row r="171" spans="1:14" ht="15.75" customHeight="1">
      <c r="A171" s="27" t="s">
        <v>189</v>
      </c>
      <c r="B171" s="27"/>
      <c r="C171" s="24" t="s">
        <v>179</v>
      </c>
      <c r="D171" s="120"/>
      <c r="E171" s="120"/>
      <c r="F171" s="105"/>
      <c r="G171" s="105"/>
      <c r="H171" s="105"/>
      <c r="I171" s="119"/>
      <c r="J171" s="65"/>
      <c r="K171" s="61"/>
      <c r="L171" s="61"/>
      <c r="M171" s="66"/>
      <c r="N171" s="6"/>
    </row>
    <row r="172" spans="1:14" ht="46.5" customHeight="1">
      <c r="A172" s="45" t="s">
        <v>190</v>
      </c>
      <c r="B172" s="45"/>
      <c r="C172" s="24" t="s">
        <v>179</v>
      </c>
      <c r="D172" s="105">
        <v>1425794</v>
      </c>
      <c r="E172" s="105"/>
      <c r="F172" s="105">
        <v>1358282.8</v>
      </c>
      <c r="G172" s="105"/>
      <c r="H172" s="105"/>
      <c r="I172" s="119">
        <f>100-F172*100/D172</f>
        <v>4.734989767105205</v>
      </c>
      <c r="J172" s="46"/>
      <c r="K172" s="46"/>
      <c r="L172" s="46"/>
      <c r="M172" s="46"/>
      <c r="N172" s="6"/>
    </row>
    <row r="173" spans="1:14" ht="15.75" customHeight="1">
      <c r="A173" s="45" t="s">
        <v>181</v>
      </c>
      <c r="B173" s="45"/>
      <c r="C173" s="24" t="s">
        <v>179</v>
      </c>
      <c r="D173" s="105"/>
      <c r="E173" s="105"/>
      <c r="F173" s="105"/>
      <c r="G173" s="105"/>
      <c r="H173" s="105"/>
      <c r="I173" s="119"/>
      <c r="J173" s="46"/>
      <c r="K173" s="46"/>
      <c r="L173" s="46"/>
      <c r="M173" s="46"/>
      <c r="N173" s="6"/>
    </row>
    <row r="174" spans="1:14" ht="48" customHeight="1">
      <c r="A174" s="45" t="s">
        <v>191</v>
      </c>
      <c r="B174" s="45"/>
      <c r="C174" s="24" t="s">
        <v>179</v>
      </c>
      <c r="D174" s="105"/>
      <c r="E174" s="105"/>
      <c r="F174" s="105"/>
      <c r="G174" s="105"/>
      <c r="H174" s="105"/>
      <c r="I174" s="119"/>
      <c r="J174" s="46"/>
      <c r="K174" s="46"/>
      <c r="L174" s="46"/>
      <c r="M174" s="46"/>
      <c r="N174" s="6"/>
    </row>
    <row r="175" spans="1:14" ht="47.25" customHeight="1">
      <c r="A175" s="45" t="s">
        <v>192</v>
      </c>
      <c r="B175" s="45"/>
      <c r="C175" s="24" t="s">
        <v>179</v>
      </c>
      <c r="D175" s="105">
        <v>0</v>
      </c>
      <c r="E175" s="105"/>
      <c r="F175" s="105">
        <v>946039.04</v>
      </c>
      <c r="G175" s="105"/>
      <c r="H175" s="105"/>
      <c r="I175" s="119"/>
      <c r="J175" s="46"/>
      <c r="K175" s="46"/>
      <c r="L175" s="46"/>
      <c r="M175" s="46"/>
      <c r="N175" s="6"/>
    </row>
    <row r="176" spans="1:14" ht="15" customHeight="1">
      <c r="A176" s="41" t="s">
        <v>193</v>
      </c>
      <c r="B176" s="41"/>
      <c r="C176" s="67">
        <v>900</v>
      </c>
      <c r="D176" s="103">
        <f>D178+D183+D193+D191</f>
        <v>43059811.370000005</v>
      </c>
      <c r="E176" s="103"/>
      <c r="F176" s="103">
        <f>F178+F183+F191+F193</f>
        <v>42035822.21000001</v>
      </c>
      <c r="G176" s="103"/>
      <c r="H176" s="103"/>
      <c r="I176" s="119">
        <f>100-F176*100/D176</f>
        <v>2.3780623449581952</v>
      </c>
      <c r="J176" s="46" t="s">
        <v>340</v>
      </c>
      <c r="K176" s="46"/>
      <c r="L176" s="46"/>
      <c r="M176" s="46"/>
      <c r="N176" s="38"/>
    </row>
    <row r="177" spans="1:14" ht="15.75" customHeight="1">
      <c r="A177" s="45" t="s">
        <v>181</v>
      </c>
      <c r="B177" s="45"/>
      <c r="C177" s="24"/>
      <c r="D177" s="105"/>
      <c r="E177" s="105"/>
      <c r="F177" s="105"/>
      <c r="G177" s="105"/>
      <c r="H177" s="105"/>
      <c r="I177" s="119"/>
      <c r="J177" s="46"/>
      <c r="K177" s="46"/>
      <c r="L177" s="46"/>
      <c r="M177" s="46"/>
      <c r="N177" s="6"/>
    </row>
    <row r="178" spans="1:15" ht="60" customHeight="1">
      <c r="A178" s="45" t="s">
        <v>194</v>
      </c>
      <c r="B178" s="45"/>
      <c r="C178" s="68"/>
      <c r="D178" s="103">
        <f>SUM(D180:E182)</f>
        <v>26385926.24</v>
      </c>
      <c r="E178" s="103"/>
      <c r="F178" s="103">
        <f>SUM(F180:H182)</f>
        <v>26356407.42</v>
      </c>
      <c r="G178" s="103"/>
      <c r="H178" s="103"/>
      <c r="I178" s="119">
        <f>100-F178*100/D178</f>
        <v>0.11187335146586008</v>
      </c>
      <c r="J178" s="46" t="s">
        <v>340</v>
      </c>
      <c r="K178" s="46"/>
      <c r="L178" s="46"/>
      <c r="M178" s="46"/>
      <c r="N178" s="103"/>
      <c r="O178" s="103"/>
    </row>
    <row r="179" spans="1:15" ht="15" customHeight="1">
      <c r="A179" s="45" t="s">
        <v>71</v>
      </c>
      <c r="B179" s="45"/>
      <c r="C179" s="24"/>
      <c r="D179" s="105"/>
      <c r="E179" s="105"/>
      <c r="F179" s="105"/>
      <c r="G179" s="105"/>
      <c r="H179" s="105"/>
      <c r="I179" s="119"/>
      <c r="J179" s="46"/>
      <c r="K179" s="46"/>
      <c r="L179" s="46"/>
      <c r="M179" s="46"/>
      <c r="N179" s="105"/>
      <c r="O179" s="105"/>
    </row>
    <row r="180" spans="1:15" ht="18" customHeight="1">
      <c r="A180" s="45" t="s">
        <v>195</v>
      </c>
      <c r="B180" s="45"/>
      <c r="C180" s="68">
        <v>211</v>
      </c>
      <c r="D180" s="124">
        <v>20271700.27</v>
      </c>
      <c r="E180" s="124"/>
      <c r="F180" s="105">
        <v>20253207.07</v>
      </c>
      <c r="G180" s="105"/>
      <c r="H180" s="105"/>
      <c r="I180" s="119">
        <f aca="true" t="shared" si="4" ref="I180:I183">100-F180*100/D180</f>
        <v>0.09122668426272185</v>
      </c>
      <c r="J180" s="46" t="s">
        <v>340</v>
      </c>
      <c r="K180" s="46"/>
      <c r="L180" s="46"/>
      <c r="M180" s="46"/>
      <c r="N180" s="124"/>
      <c r="O180" s="124"/>
    </row>
    <row r="181" spans="1:15" ht="18" customHeight="1">
      <c r="A181" s="70" t="s">
        <v>196</v>
      </c>
      <c r="B181" s="70"/>
      <c r="C181" s="68">
        <v>212</v>
      </c>
      <c r="D181" s="124">
        <v>34422</v>
      </c>
      <c r="E181" s="124"/>
      <c r="F181" s="105">
        <v>34322</v>
      </c>
      <c r="G181" s="105"/>
      <c r="H181" s="105"/>
      <c r="I181" s="119">
        <f t="shared" si="4"/>
        <v>0.29051188193597</v>
      </c>
      <c r="J181" s="46"/>
      <c r="K181" s="46"/>
      <c r="L181" s="46"/>
      <c r="M181" s="46"/>
      <c r="N181" s="124"/>
      <c r="O181" s="124"/>
    </row>
    <row r="182" spans="1:15" ht="50.25" customHeight="1">
      <c r="A182" s="45" t="s">
        <v>197</v>
      </c>
      <c r="B182" s="45"/>
      <c r="C182" s="71">
        <v>213</v>
      </c>
      <c r="D182" s="124">
        <v>6079803.97</v>
      </c>
      <c r="E182" s="124"/>
      <c r="F182" s="124">
        <v>6068878.35</v>
      </c>
      <c r="G182" s="124"/>
      <c r="H182" s="124"/>
      <c r="I182" s="119">
        <f t="shared" si="4"/>
        <v>0.17970349132818342</v>
      </c>
      <c r="J182" s="46" t="s">
        <v>340</v>
      </c>
      <c r="K182" s="46"/>
      <c r="L182" s="46"/>
      <c r="M182" s="46"/>
      <c r="N182" s="124"/>
      <c r="O182" s="124"/>
    </row>
    <row r="183" spans="1:14" ht="30" customHeight="1">
      <c r="A183" s="45" t="s">
        <v>198</v>
      </c>
      <c r="B183" s="45"/>
      <c r="C183" s="68"/>
      <c r="D183" s="125">
        <f>D185+D187+D189+D190</f>
        <v>9639488.71</v>
      </c>
      <c r="E183" s="125"/>
      <c r="F183" s="103">
        <f>SUM(F185:H190)</f>
        <v>9170269.45</v>
      </c>
      <c r="G183" s="103"/>
      <c r="H183" s="103"/>
      <c r="I183" s="119">
        <f t="shared" si="4"/>
        <v>4.8676778833013685</v>
      </c>
      <c r="J183" s="46" t="s">
        <v>340</v>
      </c>
      <c r="K183" s="46"/>
      <c r="L183" s="46"/>
      <c r="M183" s="46"/>
      <c r="N183" s="6"/>
    </row>
    <row r="184" spans="1:14" ht="15" customHeight="1">
      <c r="A184" s="45" t="s">
        <v>71</v>
      </c>
      <c r="B184" s="45"/>
      <c r="C184" s="68"/>
      <c r="D184" s="124"/>
      <c r="E184" s="124"/>
      <c r="F184" s="105"/>
      <c r="G184" s="105"/>
      <c r="H184" s="105"/>
      <c r="I184" s="119"/>
      <c r="J184" s="46"/>
      <c r="K184" s="46"/>
      <c r="L184" s="46"/>
      <c r="M184" s="46"/>
      <c r="N184" s="6"/>
    </row>
    <row r="185" spans="1:14" ht="15.75" customHeight="1">
      <c r="A185" s="45" t="s">
        <v>199</v>
      </c>
      <c r="B185" s="45"/>
      <c r="C185" s="71">
        <v>221</v>
      </c>
      <c r="D185" s="124">
        <v>188968.92</v>
      </c>
      <c r="E185" s="124"/>
      <c r="F185" s="105">
        <v>172507.67</v>
      </c>
      <c r="G185" s="105"/>
      <c r="H185" s="105"/>
      <c r="I185" s="119">
        <f>100-F185*100/D185</f>
        <v>8.711088574777278</v>
      </c>
      <c r="J185" s="46" t="s">
        <v>340</v>
      </c>
      <c r="K185" s="46"/>
      <c r="L185" s="46"/>
      <c r="M185" s="46"/>
      <c r="N185" s="6"/>
    </row>
    <row r="186" spans="1:14" ht="15" customHeight="1">
      <c r="A186" s="45" t="s">
        <v>200</v>
      </c>
      <c r="B186" s="45"/>
      <c r="C186" s="72">
        <v>222</v>
      </c>
      <c r="D186" s="124"/>
      <c r="E186" s="124"/>
      <c r="F186" s="105"/>
      <c r="G186" s="105"/>
      <c r="H186" s="105"/>
      <c r="I186" s="119"/>
      <c r="J186" s="46"/>
      <c r="K186" s="46"/>
      <c r="L186" s="46"/>
      <c r="M186" s="46"/>
      <c r="N186" s="6"/>
    </row>
    <row r="187" spans="1:14" ht="33" customHeight="1">
      <c r="A187" s="45" t="s">
        <v>201</v>
      </c>
      <c r="B187" s="45"/>
      <c r="C187" s="73">
        <v>223</v>
      </c>
      <c r="D187" s="126">
        <v>857026.85</v>
      </c>
      <c r="E187" s="126"/>
      <c r="F187" s="126">
        <v>460736.4</v>
      </c>
      <c r="G187" s="126"/>
      <c r="H187" s="126"/>
      <c r="I187" s="119">
        <f>100-F187*100/D187</f>
        <v>46.240144051496166</v>
      </c>
      <c r="J187" s="46" t="s">
        <v>340</v>
      </c>
      <c r="K187" s="46"/>
      <c r="L187" s="46"/>
      <c r="M187" s="46"/>
      <c r="N187" s="6"/>
    </row>
    <row r="188" spans="1:14" ht="42" customHeight="1">
      <c r="A188" s="45" t="s">
        <v>202</v>
      </c>
      <c r="B188" s="45"/>
      <c r="C188" s="72"/>
      <c r="D188" s="126"/>
      <c r="E188" s="126"/>
      <c r="F188" s="126"/>
      <c r="G188" s="126"/>
      <c r="H188" s="126"/>
      <c r="I188" s="119"/>
      <c r="J188" s="46"/>
      <c r="K188" s="46"/>
      <c r="L188" s="46"/>
      <c r="M188" s="46"/>
      <c r="N188" s="6"/>
    </row>
    <row r="189" spans="1:14" ht="48" customHeight="1">
      <c r="A189" s="45" t="s">
        <v>203</v>
      </c>
      <c r="B189" s="45"/>
      <c r="C189" s="72">
        <v>225</v>
      </c>
      <c r="D189" s="126">
        <v>7564757.63</v>
      </c>
      <c r="E189" s="126"/>
      <c r="F189" s="126">
        <f>7426642.3+107827.96</f>
        <v>7534470.26</v>
      </c>
      <c r="G189" s="126"/>
      <c r="H189" s="126"/>
      <c r="I189" s="119">
        <f aca="true" t="shared" si="5" ref="I189:I191">100-F189*100/D189</f>
        <v>0.4003746250889435</v>
      </c>
      <c r="J189" s="46" t="s">
        <v>340</v>
      </c>
      <c r="K189" s="46"/>
      <c r="L189" s="46"/>
      <c r="M189" s="46"/>
      <c r="N189" s="6"/>
    </row>
    <row r="190" spans="1:14" ht="30" customHeight="1">
      <c r="A190" s="45" t="s">
        <v>204</v>
      </c>
      <c r="B190" s="45"/>
      <c r="C190" s="72">
        <v>226</v>
      </c>
      <c r="D190" s="126">
        <v>1028735.31</v>
      </c>
      <c r="E190" s="126"/>
      <c r="F190" s="126">
        <f>930263.42+72291.7</f>
        <v>1002555.12</v>
      </c>
      <c r="G190" s="126"/>
      <c r="H190" s="126"/>
      <c r="I190" s="119">
        <f t="shared" si="5"/>
        <v>2.5448907746736182</v>
      </c>
      <c r="J190" s="46" t="s">
        <v>340</v>
      </c>
      <c r="K190" s="46"/>
      <c r="L190" s="46"/>
      <c r="M190" s="46"/>
      <c r="N190" s="6"/>
    </row>
    <row r="191" spans="1:14" ht="15" customHeight="1">
      <c r="A191" s="27" t="s">
        <v>205</v>
      </c>
      <c r="B191" s="27"/>
      <c r="C191" s="72"/>
      <c r="D191" s="125">
        <v>204252.18</v>
      </c>
      <c r="E191" s="125"/>
      <c r="F191" s="103">
        <v>204252.18</v>
      </c>
      <c r="G191" s="103"/>
      <c r="H191" s="103"/>
      <c r="I191" s="119">
        <f t="shared" si="5"/>
        <v>0</v>
      </c>
      <c r="J191" s="46"/>
      <c r="K191" s="46"/>
      <c r="L191" s="46"/>
      <c r="M191" s="46"/>
      <c r="N191" s="6"/>
    </row>
    <row r="192" spans="1:14" ht="48.75" customHeight="1">
      <c r="A192" s="45" t="s">
        <v>206</v>
      </c>
      <c r="B192" s="45"/>
      <c r="C192" s="73"/>
      <c r="D192" s="126"/>
      <c r="E192" s="126"/>
      <c r="F192" s="126"/>
      <c r="G192" s="126"/>
      <c r="H192" s="126"/>
      <c r="I192" s="119"/>
      <c r="J192" s="46"/>
      <c r="K192" s="46"/>
      <c r="L192" s="46"/>
      <c r="M192" s="46"/>
      <c r="N192" s="6"/>
    </row>
    <row r="193" spans="1:14" ht="45" customHeight="1">
      <c r="A193" s="45" t="s">
        <v>207</v>
      </c>
      <c r="B193" s="45"/>
      <c r="C193" s="72"/>
      <c r="D193" s="127">
        <f>D195+D198</f>
        <v>6830144.24</v>
      </c>
      <c r="E193" s="127"/>
      <c r="F193" s="127">
        <f>SUM(F195:H198)</f>
        <v>6304893.16</v>
      </c>
      <c r="G193" s="127"/>
      <c r="H193" s="127"/>
      <c r="I193" s="119">
        <f>100-F193*100/D193</f>
        <v>7.690190156218435</v>
      </c>
      <c r="J193" s="46" t="s">
        <v>340</v>
      </c>
      <c r="K193" s="46"/>
      <c r="L193" s="46"/>
      <c r="M193" s="46"/>
      <c r="N193" s="6"/>
    </row>
    <row r="194" spans="1:14" ht="15" customHeight="1">
      <c r="A194" s="45" t="s">
        <v>71</v>
      </c>
      <c r="B194" s="45"/>
      <c r="C194" s="72"/>
      <c r="D194" s="124"/>
      <c r="E194" s="124"/>
      <c r="F194" s="105"/>
      <c r="G194" s="105"/>
      <c r="H194" s="105"/>
      <c r="I194" s="119"/>
      <c r="J194" s="46"/>
      <c r="K194" s="46"/>
      <c r="L194" s="46"/>
      <c r="M194" s="46"/>
      <c r="N194" s="6"/>
    </row>
    <row r="195" spans="1:14" ht="51" customHeight="1">
      <c r="A195" s="45" t="s">
        <v>208</v>
      </c>
      <c r="B195" s="45"/>
      <c r="C195" s="72">
        <v>310</v>
      </c>
      <c r="D195" s="126">
        <v>2580703</v>
      </c>
      <c r="E195" s="126"/>
      <c r="F195" s="126">
        <v>2579892</v>
      </c>
      <c r="G195" s="126"/>
      <c r="H195" s="126"/>
      <c r="I195" s="119">
        <f>100-F195*100/D195</f>
        <v>0.03142554567496347</v>
      </c>
      <c r="J195" s="46" t="s">
        <v>340</v>
      </c>
      <c r="K195" s="46"/>
      <c r="L195" s="46"/>
      <c r="M195" s="46"/>
      <c r="N195" s="6"/>
    </row>
    <row r="196" spans="1:14" ht="60" customHeight="1">
      <c r="A196" s="45" t="s">
        <v>209</v>
      </c>
      <c r="B196" s="45"/>
      <c r="C196" s="72"/>
      <c r="D196" s="124"/>
      <c r="E196" s="124"/>
      <c r="F196" s="105"/>
      <c r="G196" s="105"/>
      <c r="H196" s="105"/>
      <c r="I196" s="119"/>
      <c r="J196" s="46"/>
      <c r="K196" s="46"/>
      <c r="L196" s="46"/>
      <c r="M196" s="46"/>
      <c r="N196" s="6"/>
    </row>
    <row r="197" spans="1:14" ht="60" customHeight="1">
      <c r="A197" s="45" t="s">
        <v>210</v>
      </c>
      <c r="B197" s="45"/>
      <c r="C197" s="72"/>
      <c r="D197" s="124"/>
      <c r="E197" s="124"/>
      <c r="F197" s="105"/>
      <c r="G197" s="105"/>
      <c r="H197" s="105"/>
      <c r="I197" s="119"/>
      <c r="J197" s="46"/>
      <c r="K197" s="46"/>
      <c r="L197" s="46"/>
      <c r="M197" s="46"/>
      <c r="N197" s="6"/>
    </row>
    <row r="198" spans="1:14" ht="47.25" customHeight="1">
      <c r="A198" s="45" t="s">
        <v>211</v>
      </c>
      <c r="B198" s="45"/>
      <c r="C198" s="72">
        <v>340</v>
      </c>
      <c r="D198" s="126">
        <v>4249441.24</v>
      </c>
      <c r="E198" s="126"/>
      <c r="F198" s="126">
        <f>3580027.57+144973.59</f>
        <v>3725001.1599999997</v>
      </c>
      <c r="G198" s="126"/>
      <c r="H198" s="126"/>
      <c r="I198" s="119">
        <f>100-F198*100/D198</f>
        <v>12.341389146964673</v>
      </c>
      <c r="J198" s="46" t="s">
        <v>340</v>
      </c>
      <c r="K198" s="46"/>
      <c r="L198" s="46"/>
      <c r="M198" s="46"/>
      <c r="N198" s="6"/>
    </row>
    <row r="199" spans="1:14" ht="45" customHeight="1">
      <c r="A199" s="45" t="s">
        <v>212</v>
      </c>
      <c r="B199" s="45"/>
      <c r="C199" s="68">
        <v>500</v>
      </c>
      <c r="D199" s="105"/>
      <c r="E199" s="105"/>
      <c r="F199" s="105"/>
      <c r="G199" s="105"/>
      <c r="H199" s="105"/>
      <c r="I199" s="119"/>
      <c r="J199" s="46"/>
      <c r="K199" s="46"/>
      <c r="L199" s="46"/>
      <c r="M199" s="46"/>
      <c r="N199" s="6"/>
    </row>
    <row r="200" spans="1:14" ht="15" customHeight="1">
      <c r="A200" s="45" t="s">
        <v>71</v>
      </c>
      <c r="B200" s="45"/>
      <c r="C200" s="68"/>
      <c r="D200" s="105"/>
      <c r="E200" s="105"/>
      <c r="F200" s="105"/>
      <c r="G200" s="105"/>
      <c r="H200" s="105"/>
      <c r="I200" s="119"/>
      <c r="J200" s="46"/>
      <c r="K200" s="46"/>
      <c r="L200" s="46"/>
      <c r="M200" s="46"/>
      <c r="N200" s="6"/>
    </row>
    <row r="201" spans="1:14" ht="78.75" customHeight="1">
      <c r="A201" s="45" t="s">
        <v>213</v>
      </c>
      <c r="B201" s="45"/>
      <c r="C201" s="68">
        <v>520</v>
      </c>
      <c r="D201" s="105"/>
      <c r="E201" s="105"/>
      <c r="F201" s="105"/>
      <c r="G201" s="105"/>
      <c r="H201" s="105"/>
      <c r="I201" s="119"/>
      <c r="J201" s="46"/>
      <c r="K201" s="46"/>
      <c r="L201" s="46"/>
      <c r="M201" s="46"/>
      <c r="N201" s="6"/>
    </row>
    <row r="202" spans="1:14" ht="63.75" customHeight="1">
      <c r="A202" s="45" t="s">
        <v>214</v>
      </c>
      <c r="B202" s="45"/>
      <c r="C202" s="68">
        <v>530</v>
      </c>
      <c r="D202" s="105"/>
      <c r="E202" s="105"/>
      <c r="F202" s="105"/>
      <c r="G202" s="105"/>
      <c r="H202" s="105"/>
      <c r="I202" s="119"/>
      <c r="J202" s="46"/>
      <c r="K202" s="46"/>
      <c r="L202" s="46"/>
      <c r="M202" s="46"/>
      <c r="N202" s="6"/>
    </row>
    <row r="203" spans="1:14" ht="11.25" customHeight="1">
      <c r="A203" s="74"/>
      <c r="B203" s="74"/>
      <c r="C203" s="74"/>
      <c r="D203" s="128"/>
      <c r="E203" s="128"/>
      <c r="F203" s="128"/>
      <c r="G203" s="128"/>
      <c r="H203" s="128"/>
      <c r="I203" s="74"/>
      <c r="J203" s="74"/>
      <c r="K203" s="74"/>
      <c r="L203" s="74"/>
      <c r="M203" s="74"/>
      <c r="N203" s="74"/>
    </row>
    <row r="204" spans="1:14" ht="15.75" customHeight="1">
      <c r="A204" s="48" t="s">
        <v>215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35"/>
    </row>
    <row r="205" spans="1:14" ht="9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</row>
    <row r="206" spans="1:13" ht="45.75" customHeight="1">
      <c r="A206" s="94" t="s">
        <v>56</v>
      </c>
      <c r="B206" s="94"/>
      <c r="C206" s="94"/>
      <c r="D206" s="94"/>
      <c r="E206" s="94"/>
      <c r="F206" s="94"/>
      <c r="G206" s="94" t="s">
        <v>216</v>
      </c>
      <c r="H206" s="94" t="s">
        <v>217</v>
      </c>
      <c r="I206" s="94"/>
      <c r="J206" s="94" t="s">
        <v>218</v>
      </c>
      <c r="K206" s="94" t="s">
        <v>219</v>
      </c>
      <c r="L206" s="94"/>
      <c r="M206" s="94"/>
    </row>
    <row r="207" spans="1:13" ht="51.75" customHeight="1">
      <c r="A207" s="91" t="s">
        <v>341</v>
      </c>
      <c r="B207" s="91"/>
      <c r="C207" s="91"/>
      <c r="D207" s="91"/>
      <c r="E207" s="91"/>
      <c r="F207" s="91"/>
      <c r="G207" s="99" t="s">
        <v>342</v>
      </c>
      <c r="H207" s="93">
        <v>14000</v>
      </c>
      <c r="I207" s="93"/>
      <c r="J207" s="98">
        <v>0.95</v>
      </c>
      <c r="K207" s="99" t="s">
        <v>343</v>
      </c>
      <c r="L207" s="99"/>
      <c r="M207" s="99"/>
    </row>
    <row r="208" spans="1:13" ht="78" customHeight="1">
      <c r="A208" s="91" t="s">
        <v>344</v>
      </c>
      <c r="B208" s="91"/>
      <c r="C208" s="91"/>
      <c r="D208" s="91"/>
      <c r="E208" s="91"/>
      <c r="F208" s="91"/>
      <c r="G208" s="99" t="s">
        <v>345</v>
      </c>
      <c r="H208" s="93">
        <v>6</v>
      </c>
      <c r="I208" s="93"/>
      <c r="J208" s="98">
        <v>1</v>
      </c>
      <c r="K208" s="129"/>
      <c r="L208" s="130"/>
      <c r="M208" s="131"/>
    </row>
    <row r="209" spans="1:13" ht="76.5" customHeight="1">
      <c r="A209" s="91" t="s">
        <v>346</v>
      </c>
      <c r="B209" s="91"/>
      <c r="C209" s="91"/>
      <c r="D209" s="91"/>
      <c r="E209" s="91"/>
      <c r="F209" s="91"/>
      <c r="G209" s="99" t="s">
        <v>347</v>
      </c>
      <c r="H209" s="93">
        <v>3</v>
      </c>
      <c r="I209" s="93"/>
      <c r="J209" s="98">
        <v>1</v>
      </c>
      <c r="K209" s="129"/>
      <c r="L209" s="130"/>
      <c r="M209" s="131"/>
    </row>
    <row r="210" spans="1:13" ht="63.75" customHeight="1">
      <c r="A210" s="91" t="s">
        <v>348</v>
      </c>
      <c r="B210" s="91"/>
      <c r="C210" s="91"/>
      <c r="D210" s="91"/>
      <c r="E210" s="91"/>
      <c r="F210" s="91"/>
      <c r="G210" s="99" t="s">
        <v>349</v>
      </c>
      <c r="H210" s="93">
        <v>5</v>
      </c>
      <c r="I210" s="93"/>
      <c r="J210" s="98">
        <v>1</v>
      </c>
      <c r="K210" s="129"/>
      <c r="L210" s="130"/>
      <c r="M210" s="131"/>
    </row>
    <row r="211" spans="1:13" ht="68.25" customHeight="1">
      <c r="A211" s="91" t="s">
        <v>350</v>
      </c>
      <c r="B211" s="91"/>
      <c r="C211" s="91"/>
      <c r="D211" s="91"/>
      <c r="E211" s="91"/>
      <c r="F211" s="91"/>
      <c r="G211" s="93" t="s">
        <v>351</v>
      </c>
      <c r="H211" s="93">
        <v>8760</v>
      </c>
      <c r="I211" s="93"/>
      <c r="J211" s="98">
        <v>1</v>
      </c>
      <c r="K211" s="129"/>
      <c r="L211" s="130"/>
      <c r="M211" s="131"/>
    </row>
    <row r="212" spans="1:13" ht="31.5" customHeight="1">
      <c r="A212" s="91" t="s">
        <v>352</v>
      </c>
      <c r="B212" s="91"/>
      <c r="C212" s="91"/>
      <c r="D212" s="91"/>
      <c r="E212" s="91"/>
      <c r="F212" s="91"/>
      <c r="G212" s="99" t="s">
        <v>353</v>
      </c>
      <c r="H212" s="93">
        <v>365</v>
      </c>
      <c r="I212" s="93"/>
      <c r="J212" s="98">
        <v>1</v>
      </c>
      <c r="K212" s="129"/>
      <c r="L212" s="130"/>
      <c r="M212" s="131"/>
    </row>
    <row r="213" spans="1:13" ht="31.5" customHeight="1">
      <c r="A213" s="91" t="s">
        <v>354</v>
      </c>
      <c r="B213" s="91"/>
      <c r="C213" s="91"/>
      <c r="D213" s="91"/>
      <c r="E213" s="91"/>
      <c r="F213" s="91"/>
      <c r="G213" s="93" t="s">
        <v>342</v>
      </c>
      <c r="H213" s="93">
        <v>10</v>
      </c>
      <c r="I213" s="93"/>
      <c r="J213" s="98">
        <v>0.8</v>
      </c>
      <c r="K213" s="99" t="s">
        <v>355</v>
      </c>
      <c r="L213" s="99"/>
      <c r="M213" s="99"/>
    </row>
    <row r="214" spans="1:13" ht="47.25" customHeight="1">
      <c r="A214" s="91" t="s">
        <v>356</v>
      </c>
      <c r="B214" s="91"/>
      <c r="C214" s="91"/>
      <c r="D214" s="91"/>
      <c r="E214" s="91"/>
      <c r="F214" s="91"/>
      <c r="G214" s="93" t="s">
        <v>342</v>
      </c>
      <c r="H214" s="93">
        <v>1700</v>
      </c>
      <c r="I214" s="93"/>
      <c r="J214" s="98">
        <v>0.89</v>
      </c>
      <c r="K214" s="99" t="s">
        <v>357</v>
      </c>
      <c r="L214" s="99"/>
      <c r="M214" s="99"/>
    </row>
    <row r="215" spans="1:13" ht="48" customHeight="1">
      <c r="A215" s="91" t="s">
        <v>358</v>
      </c>
      <c r="B215" s="91"/>
      <c r="C215" s="91"/>
      <c r="D215" s="91"/>
      <c r="E215" s="91"/>
      <c r="F215" s="91"/>
      <c r="G215" s="93" t="s">
        <v>353</v>
      </c>
      <c r="H215" s="93">
        <v>365</v>
      </c>
      <c r="I215" s="93"/>
      <c r="J215" s="98">
        <v>1</v>
      </c>
      <c r="K215" s="129"/>
      <c r="L215" s="130"/>
      <c r="M215" s="131"/>
    </row>
    <row r="216" spans="1:13" ht="45.75" customHeight="1">
      <c r="A216" s="91" t="s">
        <v>359</v>
      </c>
      <c r="B216" s="91"/>
      <c r="C216" s="91"/>
      <c r="D216" s="91"/>
      <c r="E216" s="91"/>
      <c r="F216" s="91"/>
      <c r="G216" s="93" t="s">
        <v>342</v>
      </c>
      <c r="H216" s="93">
        <v>65</v>
      </c>
      <c r="I216" s="93"/>
      <c r="J216" s="98">
        <v>1.09</v>
      </c>
      <c r="K216" s="129"/>
      <c r="L216" s="130"/>
      <c r="M216" s="131"/>
    </row>
    <row r="217" spans="1:14" ht="15.75" customHeight="1">
      <c r="A217" s="7" t="s">
        <v>240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8"/>
    </row>
    <row r="218" spans="1:14" ht="9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</row>
    <row r="219" spans="1:13" ht="28.5" customHeight="1">
      <c r="A219" s="24" t="s">
        <v>56</v>
      </c>
      <c r="B219" s="24"/>
      <c r="C219" s="24"/>
      <c r="D219" s="24"/>
      <c r="E219" s="24"/>
      <c r="F219" s="24"/>
      <c r="G219" s="24"/>
      <c r="H219" s="24"/>
      <c r="I219" s="24"/>
      <c r="J219" s="88" t="s">
        <v>57</v>
      </c>
      <c r="K219" s="88"/>
      <c r="L219" s="88" t="s">
        <v>58</v>
      </c>
      <c r="M219" s="88"/>
    </row>
    <row r="220" spans="1:13" ht="31.5" customHeight="1">
      <c r="A220" s="27" t="s">
        <v>360</v>
      </c>
      <c r="B220" s="27"/>
      <c r="C220" s="27"/>
      <c r="D220" s="27"/>
      <c r="E220" s="27"/>
      <c r="F220" s="27"/>
      <c r="G220" s="27"/>
      <c r="H220" s="27"/>
      <c r="I220" s="27"/>
      <c r="J220" s="132">
        <v>70325197.58</v>
      </c>
      <c r="K220" s="132"/>
      <c r="L220" s="132">
        <v>65741559.64</v>
      </c>
      <c r="M220" s="132"/>
    </row>
    <row r="221" spans="1:13" ht="15" customHeight="1">
      <c r="A221" s="27" t="s">
        <v>242</v>
      </c>
      <c r="B221" s="27"/>
      <c r="C221" s="27"/>
      <c r="D221" s="27"/>
      <c r="E221" s="27"/>
      <c r="F221" s="27"/>
      <c r="G221" s="27"/>
      <c r="H221" s="27"/>
      <c r="I221" s="27"/>
      <c r="J221" s="132"/>
      <c r="K221" s="132"/>
      <c r="L221" s="132"/>
      <c r="M221" s="132"/>
    </row>
    <row r="222" spans="1:13" ht="15.75" customHeight="1">
      <c r="A222" s="27" t="s">
        <v>243</v>
      </c>
      <c r="B222" s="27"/>
      <c r="C222" s="27"/>
      <c r="D222" s="27"/>
      <c r="E222" s="27"/>
      <c r="F222" s="27"/>
      <c r="G222" s="27"/>
      <c r="H222" s="27"/>
      <c r="I222" s="27"/>
      <c r="J222" s="132">
        <v>18434.5</v>
      </c>
      <c r="K222" s="132"/>
      <c r="L222" s="132">
        <v>17708.29</v>
      </c>
      <c r="M222" s="132"/>
    </row>
    <row r="223" spans="1:13" ht="15.75" customHeight="1">
      <c r="A223" s="27" t="s">
        <v>244</v>
      </c>
      <c r="B223" s="27"/>
      <c r="C223" s="27"/>
      <c r="D223" s="27"/>
      <c r="E223" s="27"/>
      <c r="F223" s="27"/>
      <c r="G223" s="27"/>
      <c r="H223" s="27"/>
      <c r="I223" s="27"/>
      <c r="J223" s="132">
        <v>57768921.64</v>
      </c>
      <c r="K223" s="132"/>
      <c r="L223" s="132">
        <v>54208154.58</v>
      </c>
      <c r="M223" s="132"/>
    </row>
    <row r="224" spans="1:13" ht="32.25" customHeight="1">
      <c r="A224" s="27" t="s">
        <v>361</v>
      </c>
      <c r="B224" s="27"/>
      <c r="C224" s="27"/>
      <c r="D224" s="27"/>
      <c r="E224" s="27"/>
      <c r="F224" s="27"/>
      <c r="G224" s="27"/>
      <c r="H224" s="27"/>
      <c r="I224" s="27"/>
      <c r="J224" s="132">
        <v>6693512.38</v>
      </c>
      <c r="K224" s="132"/>
      <c r="L224" s="132">
        <v>6976593.22</v>
      </c>
      <c r="M224" s="132"/>
    </row>
    <row r="225" spans="1:13" ht="14.25" customHeight="1">
      <c r="A225" s="27" t="s">
        <v>242</v>
      </c>
      <c r="B225" s="27"/>
      <c r="C225" s="27"/>
      <c r="D225" s="27"/>
      <c r="E225" s="27"/>
      <c r="F225" s="27"/>
      <c r="G225" s="27"/>
      <c r="H225" s="27"/>
      <c r="I225" s="27"/>
      <c r="J225" s="132"/>
      <c r="K225" s="132"/>
      <c r="L225" s="132"/>
      <c r="M225" s="132"/>
    </row>
    <row r="226" spans="1:13" ht="18" customHeight="1">
      <c r="A226" s="27" t="s">
        <v>243</v>
      </c>
      <c r="B226" s="27"/>
      <c r="C226" s="27"/>
      <c r="D226" s="27"/>
      <c r="E226" s="27"/>
      <c r="F226" s="27"/>
      <c r="G226" s="27"/>
      <c r="H226" s="27"/>
      <c r="I226" s="27"/>
      <c r="J226" s="132"/>
      <c r="K226" s="132"/>
      <c r="L226" s="132"/>
      <c r="M226" s="132"/>
    </row>
    <row r="227" spans="1:13" ht="16.5" customHeight="1">
      <c r="A227" s="27" t="s">
        <v>244</v>
      </c>
      <c r="B227" s="27"/>
      <c r="C227" s="27"/>
      <c r="D227" s="27"/>
      <c r="E227" s="27"/>
      <c r="F227" s="27"/>
      <c r="G227" s="27"/>
      <c r="H227" s="27"/>
      <c r="I227" s="27"/>
      <c r="J227" s="132">
        <v>654400.04</v>
      </c>
      <c r="K227" s="132"/>
      <c r="L227" s="132">
        <v>259100.08</v>
      </c>
      <c r="M227" s="132"/>
    </row>
    <row r="228" spans="1:13" ht="26.25" customHeight="1">
      <c r="A228" s="27" t="s">
        <v>246</v>
      </c>
      <c r="B228" s="27"/>
      <c r="C228" s="27"/>
      <c r="D228" s="27"/>
      <c r="E228" s="27"/>
      <c r="F228" s="27"/>
      <c r="G228" s="27"/>
      <c r="H228" s="27"/>
      <c r="I228" s="27"/>
      <c r="J228" s="133">
        <v>8541.3</v>
      </c>
      <c r="K228" s="133"/>
      <c r="L228" s="133">
        <v>8782</v>
      </c>
      <c r="M228" s="133"/>
    </row>
    <row r="229" spans="1:13" ht="15.75" customHeight="1">
      <c r="A229" s="27" t="s">
        <v>242</v>
      </c>
      <c r="B229" s="27"/>
      <c r="C229" s="27"/>
      <c r="D229" s="27"/>
      <c r="E229" s="27"/>
      <c r="F229" s="27"/>
      <c r="G229" s="27"/>
      <c r="H229" s="27"/>
      <c r="I229" s="27"/>
      <c r="J229" s="132"/>
      <c r="K229" s="132"/>
      <c r="L229" s="132"/>
      <c r="M229" s="132"/>
    </row>
    <row r="230" spans="1:13" ht="17.25" customHeight="1">
      <c r="A230" s="27" t="s">
        <v>243</v>
      </c>
      <c r="B230" s="27"/>
      <c r="C230" s="27"/>
      <c r="D230" s="27"/>
      <c r="E230" s="27"/>
      <c r="F230" s="27"/>
      <c r="G230" s="27"/>
      <c r="H230" s="27"/>
      <c r="I230" s="27"/>
      <c r="J230" s="133">
        <v>221.8</v>
      </c>
      <c r="K230" s="133"/>
      <c r="L230" s="134">
        <v>142.5</v>
      </c>
      <c r="M230" s="134"/>
    </row>
    <row r="231" spans="1:13" ht="15.75" customHeight="1">
      <c r="A231" s="27" t="s">
        <v>244</v>
      </c>
      <c r="B231" s="27"/>
      <c r="C231" s="27"/>
      <c r="D231" s="27"/>
      <c r="E231" s="27"/>
      <c r="F231" s="27"/>
      <c r="G231" s="27"/>
      <c r="H231" s="27"/>
      <c r="I231" s="27"/>
      <c r="J231" s="133">
        <v>4402.2</v>
      </c>
      <c r="K231" s="133"/>
      <c r="L231" s="134">
        <v>4807.4</v>
      </c>
      <c r="M231" s="134"/>
    </row>
    <row r="232" spans="1:14" ht="26.25" customHeight="1">
      <c r="A232" s="27" t="s">
        <v>247</v>
      </c>
      <c r="B232" s="27"/>
      <c r="C232" s="27"/>
      <c r="D232" s="27"/>
      <c r="E232" s="27"/>
      <c r="F232" s="27"/>
      <c r="G232" s="27"/>
      <c r="H232" s="27"/>
      <c r="I232" s="27"/>
      <c r="J232" s="135">
        <v>61</v>
      </c>
      <c r="K232" s="135"/>
      <c r="L232" s="135">
        <v>63</v>
      </c>
      <c r="M232" s="135"/>
      <c r="N232" s="136"/>
    </row>
    <row r="233" spans="1:13" ht="32.25" customHeight="1">
      <c r="A233" s="27" t="s">
        <v>248</v>
      </c>
      <c r="B233" s="27"/>
      <c r="C233" s="27"/>
      <c r="D233" s="27"/>
      <c r="E233" s="27"/>
      <c r="F233" s="27"/>
      <c r="G233" s="27"/>
      <c r="H233" s="27"/>
      <c r="I233" s="27"/>
      <c r="J233" s="132">
        <f>J235+J236</f>
        <v>768389.88</v>
      </c>
      <c r="K233" s="132">
        <f>K235+K236</f>
        <v>0</v>
      </c>
      <c r="L233" s="132">
        <f>L235+L236</f>
        <v>869711.95</v>
      </c>
      <c r="M233" s="132"/>
    </row>
    <row r="234" spans="1:13" ht="15" customHeight="1">
      <c r="A234" s="27" t="s">
        <v>249</v>
      </c>
      <c r="B234" s="27"/>
      <c r="C234" s="27"/>
      <c r="D234" s="27"/>
      <c r="E234" s="27"/>
      <c r="F234" s="27"/>
      <c r="G234" s="27"/>
      <c r="H234" s="27"/>
      <c r="I234" s="27"/>
      <c r="J234" s="132"/>
      <c r="K234" s="132"/>
      <c r="L234" s="132"/>
      <c r="M234" s="132"/>
    </row>
    <row r="235" spans="1:13" ht="15.75" customHeight="1">
      <c r="A235" s="27" t="s">
        <v>250</v>
      </c>
      <c r="B235" s="27"/>
      <c r="C235" s="27"/>
      <c r="D235" s="27"/>
      <c r="E235" s="27"/>
      <c r="F235" s="27"/>
      <c r="G235" s="27"/>
      <c r="H235" s="27"/>
      <c r="I235" s="27"/>
      <c r="J235" s="132">
        <v>654267.12</v>
      </c>
      <c r="K235" s="132"/>
      <c r="L235" s="132">
        <v>645458.38</v>
      </c>
      <c r="M235" s="132"/>
    </row>
    <row r="236" spans="1:13" ht="15" customHeight="1">
      <c r="A236" s="27" t="s">
        <v>251</v>
      </c>
      <c r="B236" s="27"/>
      <c r="C236" s="27"/>
      <c r="D236" s="27"/>
      <c r="E236" s="27"/>
      <c r="F236" s="27"/>
      <c r="G236" s="27"/>
      <c r="H236" s="27"/>
      <c r="I236" s="27"/>
      <c r="J236" s="132">
        <v>114122.76</v>
      </c>
      <c r="K236" s="132"/>
      <c r="L236" s="132">
        <v>224253.57</v>
      </c>
      <c r="M236" s="132"/>
    </row>
    <row r="237" spans="1:13" ht="27.75" customHeight="1">
      <c r="A237" s="27" t="s">
        <v>362</v>
      </c>
      <c r="B237" s="27"/>
      <c r="C237" s="27"/>
      <c r="D237" s="27"/>
      <c r="E237" s="27"/>
      <c r="F237" s="27"/>
      <c r="G237" s="27"/>
      <c r="H237" s="27"/>
      <c r="I237" s="27"/>
      <c r="J237" s="132"/>
      <c r="K237" s="132"/>
      <c r="L237" s="132"/>
      <c r="M237" s="132"/>
    </row>
    <row r="238" spans="1:13" ht="27.75" customHeight="1">
      <c r="A238" s="27" t="s">
        <v>363</v>
      </c>
      <c r="B238" s="27"/>
      <c r="C238" s="27"/>
      <c r="D238" s="27"/>
      <c r="E238" s="27"/>
      <c r="F238" s="27"/>
      <c r="G238" s="27"/>
      <c r="H238" s="27"/>
      <c r="I238" s="27"/>
      <c r="J238" s="137"/>
      <c r="K238" s="137"/>
      <c r="L238" s="137"/>
      <c r="M238" s="137"/>
    </row>
    <row r="239" spans="1:13" ht="33" customHeight="1">
      <c r="A239" s="27" t="s">
        <v>364</v>
      </c>
      <c r="B239" s="27"/>
      <c r="C239" s="27"/>
      <c r="D239" s="27"/>
      <c r="E239" s="27"/>
      <c r="F239" s="27"/>
      <c r="G239" s="27"/>
      <c r="H239" s="27"/>
      <c r="I239" s="27"/>
      <c r="J239" s="138">
        <v>5406689.2</v>
      </c>
      <c r="K239" s="138"/>
      <c r="L239" s="138">
        <v>5620607.36</v>
      </c>
      <c r="M239" s="138"/>
    </row>
    <row r="240" spans="1:14" ht="15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</row>
    <row r="241" ht="15.75" hidden="1">
      <c r="A241" s="79"/>
    </row>
    <row r="242" spans="1:13" ht="15" customHeight="1">
      <c r="A242" s="58" t="s">
        <v>365</v>
      </c>
      <c r="B242" s="58"/>
      <c r="C242" s="58"/>
      <c r="D242" s="58"/>
      <c r="E242" s="58"/>
      <c r="F242" s="58"/>
      <c r="G242" s="58"/>
      <c r="I242" s="57"/>
      <c r="J242" s="6"/>
      <c r="L242" s="139" t="s">
        <v>366</v>
      </c>
      <c r="M242" s="139"/>
    </row>
    <row r="243" spans="1:13" ht="2.25" customHeight="1">
      <c r="A243" s="58"/>
      <c r="B243" s="58"/>
      <c r="C243" s="58"/>
      <c r="D243" s="58"/>
      <c r="E243" s="58"/>
      <c r="F243" s="58"/>
      <c r="G243" s="58"/>
      <c r="I243" s="81"/>
      <c r="J243" s="80"/>
      <c r="L243" s="139"/>
      <c r="M243" s="139"/>
    </row>
    <row r="244" spans="1:13" ht="15" customHeight="1">
      <c r="A244" s="58" t="s">
        <v>367</v>
      </c>
      <c r="B244" s="58"/>
      <c r="C244" s="58"/>
      <c r="D244" s="58"/>
      <c r="E244" s="58"/>
      <c r="F244" s="58"/>
      <c r="G244" s="58"/>
      <c r="I244" s="57"/>
      <c r="J244" s="6"/>
      <c r="L244" s="139" t="s">
        <v>368</v>
      </c>
      <c r="M244" s="139"/>
    </row>
    <row r="245" spans="1:13" ht="9" customHeight="1">
      <c r="A245" s="58"/>
      <c r="B245" s="58"/>
      <c r="C245" s="58"/>
      <c r="D245" s="58"/>
      <c r="E245" s="58"/>
      <c r="F245" s="58"/>
      <c r="G245" s="58"/>
      <c r="I245" s="81"/>
      <c r="J245" s="80"/>
      <c r="L245" s="139"/>
      <c r="M245" s="139"/>
    </row>
    <row r="246" spans="1:13" ht="11.25" customHeight="1">
      <c r="A246" s="8"/>
      <c r="B246" s="8"/>
      <c r="C246" s="8"/>
      <c r="D246" s="10"/>
      <c r="E246" s="82"/>
      <c r="F246" s="12"/>
      <c r="G246" s="12"/>
      <c r="I246" s="13" t="s">
        <v>5</v>
      </c>
      <c r="J246" s="13"/>
      <c r="L246" s="140" t="s">
        <v>6</v>
      </c>
      <c r="M246" s="140"/>
    </row>
    <row r="247" spans="1:13" ht="15" customHeight="1">
      <c r="A247" s="58" t="s">
        <v>259</v>
      </c>
      <c r="B247" s="58"/>
      <c r="C247" s="58"/>
      <c r="D247" s="58"/>
      <c r="E247" s="58"/>
      <c r="F247" s="58"/>
      <c r="G247" s="58"/>
      <c r="I247" s="57"/>
      <c r="J247" s="6"/>
      <c r="L247" s="139"/>
      <c r="M247" s="139"/>
    </row>
    <row r="248" spans="1:13" ht="3" customHeight="1">
      <c r="A248" s="58"/>
      <c r="B248" s="58"/>
      <c r="C248" s="58"/>
      <c r="D248" s="58"/>
      <c r="E248" s="58"/>
      <c r="F248" s="58"/>
      <c r="G248" s="58"/>
      <c r="I248" s="81"/>
      <c r="J248" s="80"/>
      <c r="L248" s="139"/>
      <c r="M248" s="139"/>
    </row>
    <row r="249" spans="1:13" ht="13.5" customHeight="1">
      <c r="A249" s="58"/>
      <c r="B249" s="58"/>
      <c r="C249" s="58"/>
      <c r="D249" s="58"/>
      <c r="E249" s="58"/>
      <c r="F249" s="58"/>
      <c r="G249" s="58"/>
      <c r="I249" s="13" t="s">
        <v>5</v>
      </c>
      <c r="J249" s="13"/>
      <c r="L249" s="13" t="s">
        <v>6</v>
      </c>
      <c r="M249" s="13"/>
    </row>
    <row r="250" spans="1:7" ht="1.5" customHeight="1">
      <c r="A250" s="8"/>
      <c r="B250" s="8"/>
      <c r="C250" s="8"/>
      <c r="D250" s="10"/>
      <c r="E250" s="8"/>
      <c r="F250" s="8"/>
      <c r="G250" s="8"/>
    </row>
    <row r="251" spans="1:7" ht="15" customHeight="1">
      <c r="A251" s="9" t="s">
        <v>261</v>
      </c>
      <c r="B251" s="9"/>
      <c r="C251" s="9"/>
      <c r="D251" s="9"/>
      <c r="E251" s="9"/>
      <c r="F251" s="9"/>
      <c r="G251" s="9"/>
    </row>
    <row r="252" spans="1:7" ht="1.5" customHeight="1">
      <c r="A252" s="9"/>
      <c r="B252" s="9"/>
      <c r="C252" s="9"/>
      <c r="D252" s="9"/>
      <c r="E252" s="9"/>
      <c r="F252" s="9"/>
      <c r="G252" s="9"/>
    </row>
    <row r="253" spans="1:13" ht="15" customHeight="1">
      <c r="A253" s="83" t="s">
        <v>369</v>
      </c>
      <c r="B253" s="83"/>
      <c r="C253" s="83"/>
      <c r="D253" s="83"/>
      <c r="E253" s="83"/>
      <c r="F253" s="83"/>
      <c r="G253" s="83"/>
      <c r="I253" s="57"/>
      <c r="J253" s="6"/>
      <c r="L253" s="139" t="s">
        <v>370</v>
      </c>
      <c r="M253" s="139"/>
    </row>
    <row r="254" spans="1:13" ht="18" customHeight="1">
      <c r="A254" s="83"/>
      <c r="B254" s="83"/>
      <c r="C254" s="83"/>
      <c r="D254" s="83"/>
      <c r="E254" s="83"/>
      <c r="F254" s="83"/>
      <c r="G254" s="83"/>
      <c r="I254" s="81"/>
      <c r="J254" s="80"/>
      <c r="L254" s="139"/>
      <c r="M254" s="139"/>
    </row>
    <row r="255" spans="1:13" ht="15.75" customHeight="1">
      <c r="A255" s="79"/>
      <c r="I255" s="13" t="s">
        <v>5</v>
      </c>
      <c r="J255" s="13"/>
      <c r="L255" s="13" t="s">
        <v>6</v>
      </c>
      <c r="M255" s="13"/>
    </row>
  </sheetData>
  <sheetProtection selectLockedCells="1" selectUnlockedCells="1"/>
  <mergeCells count="646">
    <mergeCell ref="J1:M1"/>
    <mergeCell ref="J2:M2"/>
    <mergeCell ref="A5:A6"/>
    <mergeCell ref="B5:C6"/>
    <mergeCell ref="D5:E6"/>
    <mergeCell ref="F5:F6"/>
    <mergeCell ref="J6:M6"/>
    <mergeCell ref="B7:C7"/>
    <mergeCell ref="D7:E7"/>
    <mergeCell ref="J7:M7"/>
    <mergeCell ref="B8:C8"/>
    <mergeCell ref="D8:E8"/>
    <mergeCell ref="J8:M8"/>
    <mergeCell ref="B9:C9"/>
    <mergeCell ref="D9:E9"/>
    <mergeCell ref="J9:M9"/>
    <mergeCell ref="B10:C10"/>
    <mergeCell ref="D10:E10"/>
    <mergeCell ref="K10:M10"/>
    <mergeCell ref="B11:C11"/>
    <mergeCell ref="D11:E11"/>
    <mergeCell ref="J11:M11"/>
    <mergeCell ref="B12:C12"/>
    <mergeCell ref="D12:E12"/>
    <mergeCell ref="G12:N12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3:M23"/>
    <mergeCell ref="A24:M29"/>
    <mergeCell ref="A30:M30"/>
    <mergeCell ref="A32:I32"/>
    <mergeCell ref="J32:M32"/>
    <mergeCell ref="A33:I34"/>
    <mergeCell ref="J33:M34"/>
    <mergeCell ref="A35:M35"/>
    <mergeCell ref="A36:I36"/>
    <mergeCell ref="J36:M36"/>
    <mergeCell ref="A37:I37"/>
    <mergeCell ref="J37:M37"/>
    <mergeCell ref="A38:I38"/>
    <mergeCell ref="J38:M38"/>
    <mergeCell ref="A39:M39"/>
    <mergeCell ref="A40:I40"/>
    <mergeCell ref="J40:K40"/>
    <mergeCell ref="L40:M40"/>
    <mergeCell ref="A41:I41"/>
    <mergeCell ref="J41:K41"/>
    <mergeCell ref="L41:M41"/>
    <mergeCell ref="A42:I42"/>
    <mergeCell ref="J42:K42"/>
    <mergeCell ref="L42:M42"/>
    <mergeCell ref="A43:I43"/>
    <mergeCell ref="J43:K43"/>
    <mergeCell ref="L43:M43"/>
    <mergeCell ref="A44:I44"/>
    <mergeCell ref="J44:K44"/>
    <mergeCell ref="L44:M44"/>
    <mergeCell ref="A45:M45"/>
    <mergeCell ref="A47:I47"/>
    <mergeCell ref="J47:M47"/>
    <mergeCell ref="A48:I48"/>
    <mergeCell ref="J48:M48"/>
    <mergeCell ref="A49:I49"/>
    <mergeCell ref="J49:M49"/>
    <mergeCell ref="A50:I50"/>
    <mergeCell ref="J50:M50"/>
    <mergeCell ref="A51:I51"/>
    <mergeCell ref="J51:M51"/>
    <mergeCell ref="A52:I52"/>
    <mergeCell ref="J52:M52"/>
    <mergeCell ref="A53:I53"/>
    <mergeCell ref="J53:M53"/>
    <mergeCell ref="A54:I54"/>
    <mergeCell ref="J54:M54"/>
    <mergeCell ref="A55:I55"/>
    <mergeCell ref="J55:M55"/>
    <mergeCell ref="A57:M57"/>
    <mergeCell ref="A58:M58"/>
    <mergeCell ref="A59:J59"/>
    <mergeCell ref="A60:J60"/>
    <mergeCell ref="A62:M62"/>
    <mergeCell ref="A64:M64"/>
    <mergeCell ref="A66:M66"/>
    <mergeCell ref="A67:D67"/>
    <mergeCell ref="E67:F67"/>
    <mergeCell ref="G67:H67"/>
    <mergeCell ref="K67:M67"/>
    <mergeCell ref="A68:D68"/>
    <mergeCell ref="E68:F68"/>
    <mergeCell ref="G68:H68"/>
    <mergeCell ref="K68:M68"/>
    <mergeCell ref="A69:D69"/>
    <mergeCell ref="E69:F69"/>
    <mergeCell ref="G69:H69"/>
    <mergeCell ref="K69:M69"/>
    <mergeCell ref="A70:D70"/>
    <mergeCell ref="E70:F70"/>
    <mergeCell ref="G70:H70"/>
    <mergeCell ref="K70:M70"/>
    <mergeCell ref="A71:D71"/>
    <mergeCell ref="E71:F71"/>
    <mergeCell ref="G71:H71"/>
    <mergeCell ref="K71:M71"/>
    <mergeCell ref="A72:D72"/>
    <mergeCell ref="E72:F72"/>
    <mergeCell ref="G72:H72"/>
    <mergeCell ref="K72:M72"/>
    <mergeCell ref="A73:D73"/>
    <mergeCell ref="E73:F73"/>
    <mergeCell ref="G73:H73"/>
    <mergeCell ref="K73:M73"/>
    <mergeCell ref="A74:D74"/>
    <mergeCell ref="E74:F74"/>
    <mergeCell ref="G74:H74"/>
    <mergeCell ref="K74:M74"/>
    <mergeCell ref="A75:D75"/>
    <mergeCell ref="E75:F75"/>
    <mergeCell ref="G75:H75"/>
    <mergeCell ref="K75:M75"/>
    <mergeCell ref="A76:D76"/>
    <mergeCell ref="E76:F76"/>
    <mergeCell ref="G76:H76"/>
    <mergeCell ref="K76:M76"/>
    <mergeCell ref="A77:D77"/>
    <mergeCell ref="E77:F77"/>
    <mergeCell ref="G77:H77"/>
    <mergeCell ref="K77:M77"/>
    <mergeCell ref="A78:D78"/>
    <mergeCell ref="E78:F78"/>
    <mergeCell ref="G78:H78"/>
    <mergeCell ref="K78:M78"/>
    <mergeCell ref="A79:D79"/>
    <mergeCell ref="E79:F79"/>
    <mergeCell ref="G79:H79"/>
    <mergeCell ref="K79:M79"/>
    <mergeCell ref="A80:D80"/>
    <mergeCell ref="E80:F80"/>
    <mergeCell ref="G80:H80"/>
    <mergeCell ref="K80:M80"/>
    <mergeCell ref="A81:D81"/>
    <mergeCell ref="E81:F81"/>
    <mergeCell ref="G81:H81"/>
    <mergeCell ref="K81:M81"/>
    <mergeCell ref="A82:D82"/>
    <mergeCell ref="E82:F82"/>
    <mergeCell ref="G82:H82"/>
    <mergeCell ref="K82:M82"/>
    <mergeCell ref="A83:D83"/>
    <mergeCell ref="E83:F83"/>
    <mergeCell ref="G83:H83"/>
    <mergeCell ref="K83:M83"/>
    <mergeCell ref="A84:D84"/>
    <mergeCell ref="E84:F84"/>
    <mergeCell ref="G84:H84"/>
    <mergeCell ref="K84:M84"/>
    <mergeCell ref="A85:D85"/>
    <mergeCell ref="E85:F85"/>
    <mergeCell ref="G85:H85"/>
    <mergeCell ref="K85:M85"/>
    <mergeCell ref="A86:D86"/>
    <mergeCell ref="E86:F86"/>
    <mergeCell ref="G86:H86"/>
    <mergeCell ref="K86:M86"/>
    <mergeCell ref="A87:D87"/>
    <mergeCell ref="E87:F87"/>
    <mergeCell ref="G87:H87"/>
    <mergeCell ref="K87:M87"/>
    <mergeCell ref="A88:D88"/>
    <mergeCell ref="E88:F88"/>
    <mergeCell ref="G88:H88"/>
    <mergeCell ref="K88:M88"/>
    <mergeCell ref="A89:D89"/>
    <mergeCell ref="E89:F89"/>
    <mergeCell ref="G89:H89"/>
    <mergeCell ref="K89:M89"/>
    <mergeCell ref="A90:D90"/>
    <mergeCell ref="E90:F90"/>
    <mergeCell ref="G90:H90"/>
    <mergeCell ref="K90:M90"/>
    <mergeCell ref="A91:D91"/>
    <mergeCell ref="E91:F91"/>
    <mergeCell ref="G91:H91"/>
    <mergeCell ref="K91:M91"/>
    <mergeCell ref="A92:D92"/>
    <mergeCell ref="E92:F92"/>
    <mergeCell ref="G92:H92"/>
    <mergeCell ref="K92:M92"/>
    <mergeCell ref="A94:M94"/>
    <mergeCell ref="A95:D95"/>
    <mergeCell ref="E95:F95"/>
    <mergeCell ref="G95:H95"/>
    <mergeCell ref="K95:M95"/>
    <mergeCell ref="A96:D96"/>
    <mergeCell ref="E96:F96"/>
    <mergeCell ref="G96:H96"/>
    <mergeCell ref="K96:M96"/>
    <mergeCell ref="A97:D97"/>
    <mergeCell ref="E97:F97"/>
    <mergeCell ref="G97:H97"/>
    <mergeCell ref="K97:M97"/>
    <mergeCell ref="A98:D98"/>
    <mergeCell ref="E98:F98"/>
    <mergeCell ref="G98:H98"/>
    <mergeCell ref="K98:M98"/>
    <mergeCell ref="A99:D99"/>
    <mergeCell ref="E99:F99"/>
    <mergeCell ref="G99:H99"/>
    <mergeCell ref="K99:M99"/>
    <mergeCell ref="A100:D100"/>
    <mergeCell ref="E100:F100"/>
    <mergeCell ref="G100:H100"/>
    <mergeCell ref="K100:M100"/>
    <mergeCell ref="A101:D101"/>
    <mergeCell ref="E101:F101"/>
    <mergeCell ref="G101:H101"/>
    <mergeCell ref="K101:M101"/>
    <mergeCell ref="A102:D102"/>
    <mergeCell ref="E102:F102"/>
    <mergeCell ref="G102:H102"/>
    <mergeCell ref="K102:M102"/>
    <mergeCell ref="A103:D103"/>
    <mergeCell ref="K103:M103"/>
    <mergeCell ref="A104:D104"/>
    <mergeCell ref="E104:F104"/>
    <mergeCell ref="G104:H104"/>
    <mergeCell ref="K104:M104"/>
    <mergeCell ref="A105:D105"/>
    <mergeCell ref="E105:F105"/>
    <mergeCell ref="G105:H105"/>
    <mergeCell ref="K105:M105"/>
    <mergeCell ref="A106:D106"/>
    <mergeCell ref="E106:F106"/>
    <mergeCell ref="G106:H106"/>
    <mergeCell ref="K106:M106"/>
    <mergeCell ref="A107:D107"/>
    <mergeCell ref="E107:F107"/>
    <mergeCell ref="G107:H107"/>
    <mergeCell ref="K107:M107"/>
    <mergeCell ref="A108:D108"/>
    <mergeCell ref="E108:F108"/>
    <mergeCell ref="G108:H108"/>
    <mergeCell ref="K108:M108"/>
    <mergeCell ref="A109:D109"/>
    <mergeCell ref="E109:F109"/>
    <mergeCell ref="G109:H109"/>
    <mergeCell ref="K109:M109"/>
    <mergeCell ref="A110:D110"/>
    <mergeCell ref="E110:F110"/>
    <mergeCell ref="G110:H110"/>
    <mergeCell ref="K110:M110"/>
    <mergeCell ref="A111:D111"/>
    <mergeCell ref="E111:F111"/>
    <mergeCell ref="G111:H111"/>
    <mergeCell ref="K111:M111"/>
    <mergeCell ref="A112:D112"/>
    <mergeCell ref="E112:F112"/>
    <mergeCell ref="G112:H112"/>
    <mergeCell ref="K112:M112"/>
    <mergeCell ref="A113:D113"/>
    <mergeCell ref="E113:F113"/>
    <mergeCell ref="G113:H113"/>
    <mergeCell ref="K113:M113"/>
    <mergeCell ref="A114:D114"/>
    <mergeCell ref="E114:F114"/>
    <mergeCell ref="G114:H114"/>
    <mergeCell ref="K114:M114"/>
    <mergeCell ref="A115:D115"/>
    <mergeCell ref="E115:F115"/>
    <mergeCell ref="G115:H115"/>
    <mergeCell ref="K115:M115"/>
    <mergeCell ref="A116:D116"/>
    <mergeCell ref="E116:F116"/>
    <mergeCell ref="G116:H116"/>
    <mergeCell ref="K116:M116"/>
    <mergeCell ref="A117:D117"/>
    <mergeCell ref="E117:F117"/>
    <mergeCell ref="G117:H117"/>
    <mergeCell ref="K117:M117"/>
    <mergeCell ref="A118:D118"/>
    <mergeCell ref="E118:F118"/>
    <mergeCell ref="G118:H118"/>
    <mergeCell ref="K118:M118"/>
    <mergeCell ref="A119:D119"/>
    <mergeCell ref="E119:F119"/>
    <mergeCell ref="G119:H119"/>
    <mergeCell ref="K119:M119"/>
    <mergeCell ref="A120:D120"/>
    <mergeCell ref="E120:F120"/>
    <mergeCell ref="G120:H120"/>
    <mergeCell ref="K120:M120"/>
    <mergeCell ref="A121:D121"/>
    <mergeCell ref="E121:F121"/>
    <mergeCell ref="G121:H121"/>
    <mergeCell ref="K121:M121"/>
    <mergeCell ref="A122:D122"/>
    <mergeCell ref="E122:F122"/>
    <mergeCell ref="G122:H122"/>
    <mergeCell ref="K122:M122"/>
    <mergeCell ref="A123:D123"/>
    <mergeCell ref="E123:F123"/>
    <mergeCell ref="G123:H123"/>
    <mergeCell ref="K123:M123"/>
    <mergeCell ref="A124:D124"/>
    <mergeCell ref="E124:F124"/>
    <mergeCell ref="G124:H124"/>
    <mergeCell ref="K124:M124"/>
    <mergeCell ref="A125:D125"/>
    <mergeCell ref="E125:F125"/>
    <mergeCell ref="G125:H125"/>
    <mergeCell ref="K125:M125"/>
    <mergeCell ref="A126:D126"/>
    <mergeCell ref="E126:F126"/>
    <mergeCell ref="G126:H126"/>
    <mergeCell ref="K126:M126"/>
    <mergeCell ref="A127:D127"/>
    <mergeCell ref="E127:F127"/>
    <mergeCell ref="G127:H127"/>
    <mergeCell ref="K127:M127"/>
    <mergeCell ref="A128:D128"/>
    <mergeCell ref="E128:F128"/>
    <mergeCell ref="G128:H128"/>
    <mergeCell ref="K128:M128"/>
    <mergeCell ref="A130:M130"/>
    <mergeCell ref="A132:M132"/>
    <mergeCell ref="A134:A135"/>
    <mergeCell ref="B134:H135"/>
    <mergeCell ref="I134:I135"/>
    <mergeCell ref="J134:J135"/>
    <mergeCell ref="K134:K135"/>
    <mergeCell ref="L134:L135"/>
    <mergeCell ref="M134:M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A149:M149"/>
    <mergeCell ref="A150:M150"/>
    <mergeCell ref="A151:M151"/>
    <mergeCell ref="A152:M152"/>
    <mergeCell ref="A153:M153"/>
    <mergeCell ref="A154:M154"/>
    <mergeCell ref="A156:M156"/>
    <mergeCell ref="A158:B158"/>
    <mergeCell ref="D158:E158"/>
    <mergeCell ref="F158:H158"/>
    <mergeCell ref="J158:M158"/>
    <mergeCell ref="A159:B159"/>
    <mergeCell ref="D159:E159"/>
    <mergeCell ref="F159:H159"/>
    <mergeCell ref="J159:M159"/>
    <mergeCell ref="A160:B160"/>
    <mergeCell ref="D160:E160"/>
    <mergeCell ref="F160:H160"/>
    <mergeCell ref="J160:M160"/>
    <mergeCell ref="A161:B161"/>
    <mergeCell ref="D161:E161"/>
    <mergeCell ref="F161:H161"/>
    <mergeCell ref="J161:M161"/>
    <mergeCell ref="A162:B162"/>
    <mergeCell ref="D162:E162"/>
    <mergeCell ref="F162:H162"/>
    <mergeCell ref="J162:M162"/>
    <mergeCell ref="A163:B163"/>
    <mergeCell ref="D163:E163"/>
    <mergeCell ref="F163:H163"/>
    <mergeCell ref="J163:M163"/>
    <mergeCell ref="A164:B164"/>
    <mergeCell ref="D164:E164"/>
    <mergeCell ref="F164:H164"/>
    <mergeCell ref="J164:M164"/>
    <mergeCell ref="A165:B165"/>
    <mergeCell ref="D165:E165"/>
    <mergeCell ref="F165:H165"/>
    <mergeCell ref="J165:M165"/>
    <mergeCell ref="A166:B166"/>
    <mergeCell ref="D166:E166"/>
    <mergeCell ref="F166:H166"/>
    <mergeCell ref="J166:M166"/>
    <mergeCell ref="A167:B167"/>
    <mergeCell ref="D167:E167"/>
    <mergeCell ref="F167:H167"/>
    <mergeCell ref="J167:M167"/>
    <mergeCell ref="A168:B168"/>
    <mergeCell ref="D168:E168"/>
    <mergeCell ref="F168:H168"/>
    <mergeCell ref="J168:M168"/>
    <mergeCell ref="A169:B169"/>
    <mergeCell ref="D169:E169"/>
    <mergeCell ref="F169:H169"/>
    <mergeCell ref="J169:M169"/>
    <mergeCell ref="A170:B170"/>
    <mergeCell ref="D170:E170"/>
    <mergeCell ref="A171:B171"/>
    <mergeCell ref="D171:E171"/>
    <mergeCell ref="F171:H171"/>
    <mergeCell ref="A172:B172"/>
    <mergeCell ref="D172:E172"/>
    <mergeCell ref="F172:H172"/>
    <mergeCell ref="J172:M172"/>
    <mergeCell ref="A173:B173"/>
    <mergeCell ref="D173:E173"/>
    <mergeCell ref="F173:H173"/>
    <mergeCell ref="J173:M173"/>
    <mergeCell ref="A174:B174"/>
    <mergeCell ref="D174:E174"/>
    <mergeCell ref="F174:H174"/>
    <mergeCell ref="J174:M174"/>
    <mergeCell ref="A175:B175"/>
    <mergeCell ref="D175:E175"/>
    <mergeCell ref="F175:H175"/>
    <mergeCell ref="J175:M175"/>
    <mergeCell ref="A176:B176"/>
    <mergeCell ref="D176:E176"/>
    <mergeCell ref="F176:H176"/>
    <mergeCell ref="J176:M176"/>
    <mergeCell ref="A177:B177"/>
    <mergeCell ref="D177:E177"/>
    <mergeCell ref="F177:H177"/>
    <mergeCell ref="J177:M177"/>
    <mergeCell ref="A178:B178"/>
    <mergeCell ref="D178:E178"/>
    <mergeCell ref="F178:H178"/>
    <mergeCell ref="J178:M178"/>
    <mergeCell ref="N178:O178"/>
    <mergeCell ref="A179:B179"/>
    <mergeCell ref="D179:E179"/>
    <mergeCell ref="F179:H179"/>
    <mergeCell ref="J179:M179"/>
    <mergeCell ref="N179:O179"/>
    <mergeCell ref="A180:B180"/>
    <mergeCell ref="D180:E180"/>
    <mergeCell ref="F180:H180"/>
    <mergeCell ref="J180:M180"/>
    <mergeCell ref="N180:O180"/>
    <mergeCell ref="A181:B181"/>
    <mergeCell ref="D181:E181"/>
    <mergeCell ref="F181:H181"/>
    <mergeCell ref="J181:M181"/>
    <mergeCell ref="N181:O181"/>
    <mergeCell ref="A182:B182"/>
    <mergeCell ref="D182:E182"/>
    <mergeCell ref="F182:H182"/>
    <mergeCell ref="J182:M182"/>
    <mergeCell ref="N182:O182"/>
    <mergeCell ref="A183:B183"/>
    <mergeCell ref="D183:E183"/>
    <mergeCell ref="F183:H183"/>
    <mergeCell ref="J183:M183"/>
    <mergeCell ref="A184:B184"/>
    <mergeCell ref="D184:E184"/>
    <mergeCell ref="F184:H184"/>
    <mergeCell ref="J184:M184"/>
    <mergeCell ref="A185:B185"/>
    <mergeCell ref="D185:E185"/>
    <mergeCell ref="F185:H185"/>
    <mergeCell ref="J185:M185"/>
    <mergeCell ref="A186:B186"/>
    <mergeCell ref="D186:E186"/>
    <mergeCell ref="F186:H186"/>
    <mergeCell ref="J186:M186"/>
    <mergeCell ref="A187:B187"/>
    <mergeCell ref="D187:E187"/>
    <mergeCell ref="F187:H187"/>
    <mergeCell ref="J187:M187"/>
    <mergeCell ref="A188:B188"/>
    <mergeCell ref="D188:E188"/>
    <mergeCell ref="F188:H188"/>
    <mergeCell ref="J188:M188"/>
    <mergeCell ref="A189:B189"/>
    <mergeCell ref="D189:E189"/>
    <mergeCell ref="F189:H189"/>
    <mergeCell ref="J189:M189"/>
    <mergeCell ref="A190:B190"/>
    <mergeCell ref="D190:E190"/>
    <mergeCell ref="F190:H190"/>
    <mergeCell ref="J190:M190"/>
    <mergeCell ref="A191:B191"/>
    <mergeCell ref="D191:E191"/>
    <mergeCell ref="F191:H191"/>
    <mergeCell ref="J191:M191"/>
    <mergeCell ref="A192:B192"/>
    <mergeCell ref="D192:E192"/>
    <mergeCell ref="F192:H192"/>
    <mergeCell ref="J192:M192"/>
    <mergeCell ref="A193:B193"/>
    <mergeCell ref="D193:E193"/>
    <mergeCell ref="F193:H193"/>
    <mergeCell ref="J193:M193"/>
    <mergeCell ref="A194:B194"/>
    <mergeCell ref="D194:E194"/>
    <mergeCell ref="F194:H194"/>
    <mergeCell ref="J194:M194"/>
    <mergeCell ref="A195:B195"/>
    <mergeCell ref="D195:E195"/>
    <mergeCell ref="F195:H195"/>
    <mergeCell ref="J195:M195"/>
    <mergeCell ref="A196:B196"/>
    <mergeCell ref="D196:E196"/>
    <mergeCell ref="F196:H196"/>
    <mergeCell ref="J196:M196"/>
    <mergeCell ref="A197:B197"/>
    <mergeCell ref="D197:E197"/>
    <mergeCell ref="F197:H197"/>
    <mergeCell ref="J197:M197"/>
    <mergeCell ref="A198:B198"/>
    <mergeCell ref="D198:E198"/>
    <mergeCell ref="F198:H198"/>
    <mergeCell ref="J198:M198"/>
    <mergeCell ref="A199:B199"/>
    <mergeCell ref="D199:E199"/>
    <mergeCell ref="F199:H199"/>
    <mergeCell ref="J199:M199"/>
    <mergeCell ref="A200:B200"/>
    <mergeCell ref="D200:E200"/>
    <mergeCell ref="F200:H200"/>
    <mergeCell ref="J200:M200"/>
    <mergeCell ref="A201:B201"/>
    <mergeCell ref="D201:E201"/>
    <mergeCell ref="F201:H201"/>
    <mergeCell ref="J201:M201"/>
    <mergeCell ref="A202:B202"/>
    <mergeCell ref="D202:E202"/>
    <mergeCell ref="F202:H202"/>
    <mergeCell ref="J202:M202"/>
    <mergeCell ref="A204:M204"/>
    <mergeCell ref="A206:F206"/>
    <mergeCell ref="H206:I206"/>
    <mergeCell ref="K206:M206"/>
    <mergeCell ref="A207:F207"/>
    <mergeCell ref="H207:I207"/>
    <mergeCell ref="K207:M207"/>
    <mergeCell ref="A208:F208"/>
    <mergeCell ref="H208:I208"/>
    <mergeCell ref="A209:F209"/>
    <mergeCell ref="H209:I209"/>
    <mergeCell ref="A210:F210"/>
    <mergeCell ref="H210:I210"/>
    <mergeCell ref="A211:F211"/>
    <mergeCell ref="H211:I211"/>
    <mergeCell ref="A212:F212"/>
    <mergeCell ref="H212:I212"/>
    <mergeCell ref="A213:F213"/>
    <mergeCell ref="H213:I213"/>
    <mergeCell ref="K213:M213"/>
    <mergeCell ref="A214:F214"/>
    <mergeCell ref="H214:I214"/>
    <mergeCell ref="K214:M214"/>
    <mergeCell ref="A215:F215"/>
    <mergeCell ref="H215:I215"/>
    <mergeCell ref="A216:F216"/>
    <mergeCell ref="H216:I216"/>
    <mergeCell ref="A217:M217"/>
    <mergeCell ref="A219:I219"/>
    <mergeCell ref="J219:K219"/>
    <mergeCell ref="L219:M219"/>
    <mergeCell ref="A220:I220"/>
    <mergeCell ref="J220:K220"/>
    <mergeCell ref="L220:M220"/>
    <mergeCell ref="A221:I221"/>
    <mergeCell ref="J221:K221"/>
    <mergeCell ref="L221:M221"/>
    <mergeCell ref="A222:I222"/>
    <mergeCell ref="J222:K222"/>
    <mergeCell ref="L222:M222"/>
    <mergeCell ref="A223:I223"/>
    <mergeCell ref="J223:K223"/>
    <mergeCell ref="L223:M223"/>
    <mergeCell ref="A224:I224"/>
    <mergeCell ref="J224:K224"/>
    <mergeCell ref="L224:M224"/>
    <mergeCell ref="A225:I225"/>
    <mergeCell ref="J225:K225"/>
    <mergeCell ref="L225:M225"/>
    <mergeCell ref="A226:I226"/>
    <mergeCell ref="J226:K226"/>
    <mergeCell ref="L226:M226"/>
    <mergeCell ref="A227:I227"/>
    <mergeCell ref="J227:K227"/>
    <mergeCell ref="L227:M227"/>
    <mergeCell ref="A228:I228"/>
    <mergeCell ref="J228:K228"/>
    <mergeCell ref="L228:M228"/>
    <mergeCell ref="A229:I229"/>
    <mergeCell ref="J229:K229"/>
    <mergeCell ref="L229:M229"/>
    <mergeCell ref="A230:I230"/>
    <mergeCell ref="J230:K230"/>
    <mergeCell ref="L230:M230"/>
    <mergeCell ref="A231:I231"/>
    <mergeCell ref="J231:K231"/>
    <mergeCell ref="L231:M231"/>
    <mergeCell ref="A232:I232"/>
    <mergeCell ref="J232:K232"/>
    <mergeCell ref="L232:M232"/>
    <mergeCell ref="A233:I233"/>
    <mergeCell ref="J233:K233"/>
    <mergeCell ref="L233:M233"/>
    <mergeCell ref="A234:I234"/>
    <mergeCell ref="J234:K234"/>
    <mergeCell ref="L234:M234"/>
    <mergeCell ref="A235:I235"/>
    <mergeCell ref="J235:K235"/>
    <mergeCell ref="L235:M235"/>
    <mergeCell ref="A236:I236"/>
    <mergeCell ref="J236:K236"/>
    <mergeCell ref="L236:M236"/>
    <mergeCell ref="A237:I237"/>
    <mergeCell ref="J237:K237"/>
    <mergeCell ref="L237:M237"/>
    <mergeCell ref="A238:I238"/>
    <mergeCell ref="J238:K238"/>
    <mergeCell ref="L238:M238"/>
    <mergeCell ref="A239:I239"/>
    <mergeCell ref="J239:K239"/>
    <mergeCell ref="L239:M239"/>
    <mergeCell ref="A242:G243"/>
    <mergeCell ref="L242:M243"/>
    <mergeCell ref="A244:G245"/>
    <mergeCell ref="L244:M245"/>
    <mergeCell ref="I246:J246"/>
    <mergeCell ref="L246:M246"/>
    <mergeCell ref="A247:G248"/>
    <mergeCell ref="L247:M248"/>
    <mergeCell ref="A249:G249"/>
    <mergeCell ref="I249:J249"/>
    <mergeCell ref="L249:M249"/>
    <mergeCell ref="A251:G252"/>
    <mergeCell ref="A253:G254"/>
    <mergeCell ref="L253:M254"/>
    <mergeCell ref="I255:J255"/>
    <mergeCell ref="L255:M255"/>
  </mergeCells>
  <printOptions/>
  <pageMargins left="0.39375" right="0" top="0.4722222222222222" bottom="0.39375" header="0.19652777777777777" footer="0.5118055555555555"/>
  <pageSetup fitToHeight="10" fitToWidth="1" horizontalDpi="300" verticalDpi="300" orientation="landscape" paperSize="9"/>
  <headerFooter alignWithMargins="0">
    <oddHeader>&amp;C&amp;P</oddHeader>
  </headerFooter>
  <rowBreaks count="3" manualBreakCount="3">
    <brk id="93" max="255" man="1"/>
    <brk id="154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2022-02-07T13:30:12Z</cp:lastPrinted>
  <dcterms:created xsi:type="dcterms:W3CDTF">2022-02-02T14:29:10Z</dcterms:created>
  <dcterms:modified xsi:type="dcterms:W3CDTF">2022-02-08T06:14:18Z</dcterms:modified>
  <cp:category/>
  <cp:version/>
  <cp:contentType/>
  <cp:contentStatus/>
  <cp:revision>11</cp:revision>
</cp:coreProperties>
</file>