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" sheetId="1" r:id="rId1"/>
    <sheet name="черн " sheetId="2" r:id="rId2"/>
  </sheets>
  <definedNames/>
  <calcPr fullCalcOnLoad="1"/>
</workbook>
</file>

<file path=xl/sharedStrings.xml><?xml version="1.0" encoding="utf-8"?>
<sst xmlns="http://schemas.openxmlformats.org/spreadsheetml/2006/main" count="379" uniqueCount="103">
  <si>
    <t xml:space="preserve">             Наименование</t>
  </si>
  <si>
    <t>Раздел</t>
  </si>
  <si>
    <t>Подраздел</t>
  </si>
  <si>
    <t>(тыс.руб.)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</si>
  <si>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</si>
  <si>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</si>
  <si>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</si>
  <si>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</si>
  <si>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</si>
  <si>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</si>
  <si>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03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</si>
  <si>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</si>
  <si>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</si>
  <si>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Судебная система</t>
  </si>
  <si>
    <t>05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</si>
  <si>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</si>
  <si>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</si>
  <si>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</si>
  <si>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</si>
  <si>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</si>
  <si>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</si>
  <si>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</si>
  <si>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</si>
  <si>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Национальная экономика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</si>
  <si>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</si>
  <si>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</si>
  <si>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</si>
  <si>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</si>
  <si>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</si>
  <si>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</si>
  <si>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</si>
  <si>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</si>
  <si>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</si>
  <si>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 xml:space="preserve">Общее образование </t>
  </si>
  <si>
    <t>Другие вопросы в области образования</t>
  </si>
  <si>
    <t xml:space="preserve">Культура,  кинематография  </t>
  </si>
  <si>
    <t>08</t>
  </si>
  <si>
    <t>Культура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</si>
  <si>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</si>
  <si>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</si>
  <si>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</si>
  <si>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</si>
  <si>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</si>
  <si>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</si>
  <si>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</si>
  <si>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</si>
  <si>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</si>
  <si>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</si>
  <si>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</si>
  <si>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</si>
  <si>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</si>
  <si>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</si>
  <si>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из них:</t>
  </si>
  <si>
    <t>Иные 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</si>
  <si>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</si>
  <si>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</si>
  <si>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ИТОГО: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</si>
  <si>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</si>
  <si>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</si>
  <si>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</si>
  <si>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Условно утверждаемые расходы</t>
  </si>
  <si>
    <t>Дополнительное образование детей</t>
  </si>
  <si>
    <t>Водное хозяйство</t>
  </si>
  <si>
    <t>Транспорт</t>
  </si>
  <si>
    <t>Другие вопросы в области национальной экономики</t>
  </si>
  <si>
    <t>12</t>
  </si>
  <si>
    <t>Благоустройство</t>
  </si>
  <si>
    <t>Молодежная политика</t>
  </si>
  <si>
    <t>Другие вопросы в области физической культуры и спорта</t>
  </si>
  <si>
    <t>Начальник отдела формирования и исполнения бюджета                                                              Е.В.Данилова</t>
  </si>
  <si>
    <t>ПРОЕКТ БЮДЖЕТА НА 2023 год</t>
  </si>
  <si>
    <t>Прочие межбюджетные трансферты общего характера</t>
  </si>
  <si>
    <t>ПРОЕКТ БЮДЖЕТА НА 2024 год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</si>
  <si>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</si>
  <si>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</si>
  <si>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Другие вопросы в области жилищно-коммунального хозяйства</t>
  </si>
  <si>
    <t>Анализ расходов к проекту бюджета на 2023 - 2025 годы с ожидаемым исполнением за 2022 год и отчетом за 2021 год</t>
  </si>
  <si>
    <t>Факт за 2021 год</t>
  </si>
  <si>
    <t>Ожидаемое исполнение за 2022 год</t>
  </si>
  <si>
    <t>2023 год в % к исполнению за 2021 год</t>
  </si>
  <si>
    <t>2023 год в процентах к 2022 году</t>
  </si>
  <si>
    <t>2024 год в % к исполнению за 2021 год</t>
  </si>
  <si>
    <t>2024 год в процентах к 2022 году</t>
  </si>
  <si>
    <t>ПРОЕКТ БЮДЖЕТА НА 2025 год</t>
  </si>
  <si>
    <t>2025 год в % к исполнению за 2021 год</t>
  </si>
  <si>
    <t>2025 год в процентах к 2022 году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</si>
  <si>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</si>
  <si>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</si>
  <si>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Ожидаемое исполнение за 2023 год</t>
  </si>
  <si>
    <t>2024 год в % к исполнению за 2022 год</t>
  </si>
  <si>
    <t>ПРОЕКТ БЮДЖЕТА НА 2026 год</t>
  </si>
  <si>
    <t>2025 год в % к исполнению за 2022 год</t>
  </si>
  <si>
    <t>2026 год в % к исполнению за 2022 год</t>
  </si>
  <si>
    <t>Обеспечение проведения выборов и референдумов</t>
  </si>
  <si>
    <t>Факт за 2022 год (консолидированный)</t>
  </si>
  <si>
    <t>Национальная оборона</t>
  </si>
  <si>
    <t>Мобилизационная и вневойсковая подготовка</t>
  </si>
  <si>
    <t>Сбор, удаление отходов и очистка сточных вод</t>
  </si>
  <si>
    <t>Спорт высших достижений</t>
  </si>
  <si>
    <t>2026 год в % к 2023 году</t>
  </si>
  <si>
    <t>2025 год в % к 2023 году</t>
  </si>
  <si>
    <t>2024 год в % к 2023 году</t>
  </si>
  <si>
    <t>Сведения о расходах бюджета по разделам и подразделам классификации расходов на 2024 - 2026 годы, ожидаемое исполнением за 2023 год и фактическое исполнение за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</si>
</sst>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0.0"/>
    <numFmt numFmtId="174" formatCode="0.0%"/>
  </numFmts>
  <fonts count="42"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49" fontId="2" fillId="0" borderId="10" xfId="59" applyNumberFormat="1" applyFont="1" applyFill="1" applyBorder="1" applyAlignment="1" applyProtection="1">
      <alignment horizontal="right"/>
      <protection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73" fontId="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3" fontId="1" fillId="0" borderId="13" xfId="0" applyNumberFormat="1" applyFont="1" applyFill="1" applyBorder="1" applyAlignment="1">
      <alignment horizontal="right"/>
    </xf>
    <xf numFmtId="173" fontId="2" fillId="0" borderId="13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173" fontId="3" fillId="0" borderId="13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1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3" fontId="1" fillId="0" borderId="16" xfId="0" applyNumberFormat="1" applyFont="1" applyFill="1" applyBorder="1" applyAlignment="1">
      <alignment/>
    </xf>
    <xf numFmtId="173" fontId="4" fillId="0" borderId="13" xfId="0" applyNumberFormat="1" applyFont="1" applyFill="1" applyBorder="1" applyAlignment="1">
      <alignment horizontal="right"/>
    </xf>
    <xf numFmtId="173" fontId="3" fillId="0" borderId="10" xfId="0" applyNumberFormat="1" applyFont="1" applyFill="1" applyBorder="1" applyAlignment="1">
      <alignment horizontal="right"/>
    </xf>
    <xf numFmtId="173" fontId="6" fillId="0" borderId="16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6" fillId="0" borderId="13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/>
    </xf>
    <xf numFmtId="173" fontId="7" fillId="0" borderId="13" xfId="0" applyNumberFormat="1" applyFont="1" applyFill="1" applyBorder="1" applyAlignment="1">
      <alignment horizontal="right"/>
    </xf>
    <xf numFmtId="173" fontId="7" fillId="0" borderId="16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59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1.00390625" style="4" customWidth="1"/>
    <col min="2" max="2" width="6.8515625" style="4" customWidth="1"/>
    <col min="3" max="3" width="6.57421875" style="4" customWidth="1"/>
    <col min="4" max="4" width="12.57421875" style="4" customWidth="1"/>
    <col min="5" max="5" width="12.421875" style="4" customWidth="1"/>
    <col min="6" max="7" width="12.57421875" style="4" customWidth="1"/>
    <col min="8" max="11" width="13.28125" style="4" customWidth="1"/>
    <col min="12" max="12" width="12.8515625" style="4" customWidth="1"/>
    <col min="13" max="16384" width="9.140625" style="4" customWidth="1"/>
  </cols>
  <sheetData>
    <row r="1" spans="1:14" ht="34.5" customHeight="1">
      <c r="A1" s="53" t="s">
        <v>102</v>
      </c>
      <c r="B1" s="53"/>
      <c r="C1" s="53"/>
      <c r="D1" s="53"/>
      <c r="E1" s="53"/>
      <c r="F1" s="53"/>
      <c r="G1" s="53"/>
      <c r="H1" s="53"/>
      <c r="I1" s="54"/>
      <c r="J1" s="54"/>
      <c r="K1" s="54"/>
      <c r="L1" s="54"/>
      <c r="M1" s="54"/>
      <c r="N1" s="55"/>
    </row>
    <row r="2" spans="1:8" ht="12.75">
      <c r="A2" s="52"/>
      <c r="B2" s="52"/>
      <c r="C2" s="52"/>
      <c r="D2" s="52"/>
      <c r="E2" s="52"/>
      <c r="F2" s="52"/>
      <c r="G2" s="52"/>
      <c r="H2" s="52"/>
    </row>
    <row r="4" spans="1:14" ht="58.5" customHeight="1">
      <c r="A4" s="5" t="s">
        <v>0</v>
      </c>
      <c r="B4" s="5" t="s">
        <v>1</v>
      </c>
      <c r="C4" s="6" t="s">
        <v>2</v>
      </c>
      <c r="D4" s="7" t="s">
        <v>94</v>
      </c>
      <c r="E4" s="7" t="s">
        <v>88</v>
      </c>
      <c r="F4" s="7" t="s">
        <v>72</v>
      </c>
      <c r="G4" s="49" t="s">
        <v>89</v>
      </c>
      <c r="H4" s="51" t="s">
        <v>101</v>
      </c>
      <c r="I4" s="7" t="s">
        <v>83</v>
      </c>
      <c r="J4" s="49" t="s">
        <v>91</v>
      </c>
      <c r="K4" s="51" t="s">
        <v>100</v>
      </c>
      <c r="L4" s="27" t="s">
        <v>90</v>
      </c>
      <c r="M4" s="49" t="s">
        <v>92</v>
      </c>
      <c r="N4" s="51" t="s">
        <v>99</v>
      </c>
    </row>
    <row r="5" spans="1:14" ht="21" customHeight="1">
      <c r="A5" s="8"/>
      <c r="B5" s="8"/>
      <c r="C5" s="8"/>
      <c r="D5" s="9" t="s">
        <v>3</v>
      </c>
      <c r="E5" s="9" t="s">
        <v>3</v>
      </c>
      <c r="F5" s="9" t="s">
        <v>3</v>
      </c>
      <c r="G5" s="50"/>
      <c r="H5" s="51"/>
      <c r="I5" s="9" t="s">
        <v>3</v>
      </c>
      <c r="J5" s="50"/>
      <c r="K5" s="51"/>
      <c r="L5" s="28" t="s">
        <v>3</v>
      </c>
      <c r="M5" s="50"/>
      <c r="N5" s="51"/>
    </row>
    <row r="6" spans="1:14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29">
        <v>12</v>
      </c>
      <c r="M6" s="30">
        <v>14</v>
      </c>
      <c r="N6" s="30">
        <v>15</v>
      </c>
    </row>
    <row r="7" spans="1:14" ht="12.75">
      <c r="A7" s="35" t="s">
        <v>4</v>
      </c>
      <c r="B7" s="36" t="s">
        <v>5</v>
      </c>
      <c r="C7" s="48" t="s">
        <v>6</v>
      </c>
      <c r="D7" s="37">
        <f>D8+D10+D14+D9+D17+D16+D15+D13</f>
        <v>130200.20000000001</v>
      </c>
      <c r="E7" s="37">
        <f>E8+E10+E14+E9+E17+E16+E13</f>
        <v>126445.7</v>
      </c>
      <c r="F7" s="37">
        <f>F8+F10+F14+F9+F17+F16+F13</f>
        <v>137759.8</v>
      </c>
      <c r="G7" s="37">
        <f>F7/D7*100</f>
        <v>105.80613547444626</v>
      </c>
      <c r="H7" s="37">
        <f>F7/E7*100</f>
        <v>108.94779340064548</v>
      </c>
      <c r="I7" s="37">
        <f>I8+I10+I14+I9+I17+I16+I13</f>
        <v>117047</v>
      </c>
      <c r="J7" s="37">
        <f>I7/D7*100</f>
        <v>89.89771137064305</v>
      </c>
      <c r="K7" s="37">
        <f>I7/E7*100</f>
        <v>92.56700702356822</v>
      </c>
      <c r="L7" s="38">
        <f>L8+L10+L14+L9+L17+L16+L13</f>
        <v>120749.2</v>
      </c>
      <c r="M7" s="34">
        <f>L7/D7*100</f>
        <v>92.74117858497912</v>
      </c>
      <c r="N7" s="34">
        <f>L7/E7*100</f>
        <v>95.4949041367164</v>
      </c>
    </row>
    <row r="8" spans="1:14" ht="25.5">
      <c r="A8" s="42" t="s">
        <v>7</v>
      </c>
      <c r="B8" s="41" t="s">
        <v>5</v>
      </c>
      <c r="C8" s="41" t="s">
        <v>8</v>
      </c>
      <c r="D8" s="43">
        <v>7580.6</v>
      </c>
      <c r="E8" s="43">
        <v>3062.3</v>
      </c>
      <c r="F8" s="43">
        <v>3250</v>
      </c>
      <c r="G8" s="43">
        <f>F8/D8*100</f>
        <v>42.87259583674115</v>
      </c>
      <c r="H8" s="43">
        <f>F8/E8*100</f>
        <v>106.12937987786957</v>
      </c>
      <c r="I8" s="43">
        <v>3250</v>
      </c>
      <c r="J8" s="43">
        <f aca="true" t="shared" si="0" ref="J8:J74">I8/D8*100</f>
        <v>42.87259583674115</v>
      </c>
      <c r="K8" s="43">
        <f aca="true" t="shared" si="1" ref="K8:K74">I8/E8*100</f>
        <v>106.12937987786957</v>
      </c>
      <c r="L8" s="44">
        <v>3250</v>
      </c>
      <c r="M8" s="45">
        <f aca="true" t="shared" si="2" ref="M8:M74">L8/D8*100</f>
        <v>42.87259583674115</v>
      </c>
      <c r="N8" s="45">
        <f aca="true" t="shared" si="3" ref="N8:N74">L8/E8*100</f>
        <v>106.12937987786957</v>
      </c>
    </row>
    <row r="9" spans="1:14" ht="38.25">
      <c r="A9" s="42" t="s">
        <v>9</v>
      </c>
      <c r="B9" s="41" t="s">
        <v>5</v>
      </c>
      <c r="C9" s="41" t="s">
        <v>10</v>
      </c>
      <c r="D9" s="43">
        <v>776.5</v>
      </c>
      <c r="E9" s="43">
        <v>1296.3</v>
      </c>
      <c r="F9" s="43">
        <v>1266.7</v>
      </c>
      <c r="G9" s="43">
        <f aca="true" t="shared" si="4" ref="G9:G74">F9/D9*100</f>
        <v>163.12942691564714</v>
      </c>
      <c r="H9" s="43">
        <f>F9/E9*100</f>
        <v>97.71657795263444</v>
      </c>
      <c r="I9" s="43">
        <v>1266.7</v>
      </c>
      <c r="J9" s="43">
        <f t="shared" si="0"/>
        <v>163.12942691564714</v>
      </c>
      <c r="K9" s="43">
        <f t="shared" si="1"/>
        <v>97.71657795263444</v>
      </c>
      <c r="L9" s="44">
        <v>1266.7</v>
      </c>
      <c r="M9" s="45">
        <f t="shared" si="2"/>
        <v>163.12942691564714</v>
      </c>
      <c r="N9" s="45">
        <f t="shared" si="3"/>
        <v>97.71657795263444</v>
      </c>
    </row>
    <row r="10" spans="1:14" ht="38.25">
      <c r="A10" s="42" t="s">
        <v>11</v>
      </c>
      <c r="B10" s="41" t="s">
        <v>5</v>
      </c>
      <c r="C10" s="41" t="s">
        <v>12</v>
      </c>
      <c r="D10" s="43">
        <v>69886</v>
      </c>
      <c r="E10" s="43">
        <v>66446.1</v>
      </c>
      <c r="F10" s="43">
        <v>63769.7</v>
      </c>
      <c r="G10" s="43">
        <f t="shared" si="4"/>
        <v>91.24817560026328</v>
      </c>
      <c r="H10" s="43">
        <f>F10/E10*100</f>
        <v>95.97207360552386</v>
      </c>
      <c r="I10" s="43">
        <v>63771.1</v>
      </c>
      <c r="J10" s="43">
        <f t="shared" si="0"/>
        <v>91.2501788627193</v>
      </c>
      <c r="K10" s="43">
        <f t="shared" si="1"/>
        <v>95.97418057643713</v>
      </c>
      <c r="L10" s="44">
        <v>63768.7</v>
      </c>
      <c r="M10" s="45">
        <f t="shared" si="2"/>
        <v>91.24674469850899</v>
      </c>
      <c r="N10" s="45">
        <f t="shared" si="3"/>
        <v>95.9705686263001</v>
      </c>
    </row>
    <row r="11" spans="1:14" ht="12.75">
      <c r="A11" s="42" t="s">
        <v>52</v>
      </c>
      <c r="B11" s="41"/>
      <c r="C11" s="41"/>
      <c r="D11" s="43"/>
      <c r="E11" s="43"/>
      <c r="F11" s="43"/>
      <c r="G11" s="43"/>
      <c r="H11" s="43"/>
      <c r="I11" s="43"/>
      <c r="J11" s="43"/>
      <c r="K11" s="43"/>
      <c r="L11" s="44"/>
      <c r="M11" s="45"/>
      <c r="N11" s="45"/>
    </row>
    <row r="12" spans="1:14" ht="12.75">
      <c r="A12" s="42" t="s">
        <v>53</v>
      </c>
      <c r="B12" s="41"/>
      <c r="C12" s="41"/>
      <c r="D12" s="43">
        <v>0</v>
      </c>
      <c r="E12" s="43"/>
      <c r="F12" s="43"/>
      <c r="G12" s="43">
        <v>0</v>
      </c>
      <c r="H12" s="43">
        <v>0</v>
      </c>
      <c r="I12" s="43"/>
      <c r="J12" s="43">
        <v>0</v>
      </c>
      <c r="K12" s="43">
        <v>0</v>
      </c>
      <c r="L12" s="44"/>
      <c r="M12" s="45">
        <v>0</v>
      </c>
      <c r="N12" s="45">
        <v>0</v>
      </c>
    </row>
    <row r="13" spans="1:14" ht="12.75">
      <c r="A13" s="42" t="s">
        <v>13</v>
      </c>
      <c r="B13" s="41" t="s">
        <v>5</v>
      </c>
      <c r="C13" s="41" t="s">
        <v>14</v>
      </c>
      <c r="D13" s="43">
        <v>23.5</v>
      </c>
      <c r="E13" s="43">
        <v>0.7</v>
      </c>
      <c r="F13" s="43">
        <v>2.5</v>
      </c>
      <c r="G13" s="43">
        <f t="shared" si="4"/>
        <v>10.638297872340425</v>
      </c>
      <c r="H13" s="43">
        <f aca="true" t="shared" si="5" ref="H13:H26">F13/E13*100</f>
        <v>357.14285714285717</v>
      </c>
      <c r="I13" s="43">
        <v>2.6</v>
      </c>
      <c r="J13" s="43">
        <f t="shared" si="0"/>
        <v>11.063829787234043</v>
      </c>
      <c r="K13" s="43">
        <f t="shared" si="1"/>
        <v>371.4285714285715</v>
      </c>
      <c r="L13" s="44">
        <v>17.2</v>
      </c>
      <c r="M13" s="45">
        <f t="shared" si="2"/>
        <v>73.19148936170212</v>
      </c>
      <c r="N13" s="45">
        <f t="shared" si="3"/>
        <v>2457.1428571428573</v>
      </c>
    </row>
    <row r="14" spans="1:14" ht="40.5" customHeight="1">
      <c r="A14" s="42" t="s">
        <v>15</v>
      </c>
      <c r="B14" s="41" t="s">
        <v>5</v>
      </c>
      <c r="C14" s="41" t="s">
        <v>16</v>
      </c>
      <c r="D14" s="43">
        <v>8548.1</v>
      </c>
      <c r="E14" s="43">
        <v>9135.9</v>
      </c>
      <c r="F14" s="43">
        <v>9698</v>
      </c>
      <c r="G14" s="43">
        <f t="shared" si="4"/>
        <v>113.45211216527649</v>
      </c>
      <c r="H14" s="43">
        <f t="shared" si="5"/>
        <v>106.1526505325146</v>
      </c>
      <c r="I14" s="43">
        <v>9698</v>
      </c>
      <c r="J14" s="43">
        <f t="shared" si="0"/>
        <v>113.45211216527649</v>
      </c>
      <c r="K14" s="43">
        <f t="shared" si="1"/>
        <v>106.1526505325146</v>
      </c>
      <c r="L14" s="44">
        <v>9698</v>
      </c>
      <c r="M14" s="45">
        <f t="shared" si="2"/>
        <v>113.45211216527649</v>
      </c>
      <c r="N14" s="45">
        <f t="shared" si="3"/>
        <v>106.1526505325146</v>
      </c>
    </row>
    <row r="15" spans="1:14" ht="17.25" customHeight="1">
      <c r="A15" s="42" t="s">
        <v>93</v>
      </c>
      <c r="B15" s="41" t="s">
        <v>5</v>
      </c>
      <c r="C15" s="41" t="s">
        <v>31</v>
      </c>
      <c r="D15" s="43">
        <v>2718.2</v>
      </c>
      <c r="E15" s="43">
        <v>0</v>
      </c>
      <c r="F15" s="43">
        <v>0</v>
      </c>
      <c r="G15" s="43">
        <f t="shared" si="4"/>
        <v>0</v>
      </c>
      <c r="H15" s="43">
        <v>0</v>
      </c>
      <c r="I15" s="43"/>
      <c r="J15" s="43">
        <f t="shared" si="0"/>
        <v>0</v>
      </c>
      <c r="K15" s="43">
        <v>0</v>
      </c>
      <c r="L15" s="44"/>
      <c r="M15" s="45">
        <f t="shared" si="2"/>
        <v>0</v>
      </c>
      <c r="N15" s="45">
        <v>0</v>
      </c>
    </row>
    <row r="16" spans="1:14" ht="12" customHeight="1">
      <c r="A16" s="42" t="s">
        <v>17</v>
      </c>
      <c r="B16" s="41" t="s">
        <v>5</v>
      </c>
      <c r="C16" s="41" t="s">
        <v>18</v>
      </c>
      <c r="D16" s="43">
        <v>0</v>
      </c>
      <c r="E16" s="43">
        <v>0</v>
      </c>
      <c r="F16" s="43">
        <v>2000</v>
      </c>
      <c r="G16" s="43">
        <v>0</v>
      </c>
      <c r="H16" s="43">
        <v>0</v>
      </c>
      <c r="I16" s="43">
        <v>2000</v>
      </c>
      <c r="J16" s="43">
        <v>0</v>
      </c>
      <c r="K16" s="43">
        <v>0</v>
      </c>
      <c r="L16" s="44">
        <v>2000</v>
      </c>
      <c r="M16" s="45">
        <v>0</v>
      </c>
      <c r="N16" s="45">
        <v>0</v>
      </c>
    </row>
    <row r="17" spans="1:14" ht="12.75">
      <c r="A17" s="42" t="s">
        <v>19</v>
      </c>
      <c r="B17" s="41" t="s">
        <v>5</v>
      </c>
      <c r="C17" s="41" t="s">
        <v>20</v>
      </c>
      <c r="D17" s="43">
        <v>40667.3</v>
      </c>
      <c r="E17" s="43">
        <v>46504.4</v>
      </c>
      <c r="F17" s="43">
        <v>57772.9</v>
      </c>
      <c r="G17" s="43">
        <f t="shared" si="4"/>
        <v>142.06229575113173</v>
      </c>
      <c r="H17" s="43">
        <f t="shared" si="5"/>
        <v>124.23104050369427</v>
      </c>
      <c r="I17" s="43">
        <v>37058.6</v>
      </c>
      <c r="J17" s="43">
        <f t="shared" si="0"/>
        <v>91.12628573817292</v>
      </c>
      <c r="K17" s="43">
        <f t="shared" si="1"/>
        <v>79.68837357325327</v>
      </c>
      <c r="L17" s="44">
        <v>40748.6</v>
      </c>
      <c r="M17" s="45">
        <f t="shared" si="2"/>
        <v>100.19991491935781</v>
      </c>
      <c r="N17" s="45">
        <f t="shared" si="3"/>
        <v>87.62310663077042</v>
      </c>
    </row>
    <row r="18" spans="1:14" ht="12.75">
      <c r="A18" s="35" t="s">
        <v>95</v>
      </c>
      <c r="B18" s="36" t="s">
        <v>8</v>
      </c>
      <c r="C18" s="36" t="s">
        <v>6</v>
      </c>
      <c r="D18" s="37">
        <f>SUM(D19)</f>
        <v>1322.6</v>
      </c>
      <c r="E18" s="37">
        <f>SUM(E19)</f>
        <v>683.4</v>
      </c>
      <c r="F18" s="37">
        <f>SUM(F19)</f>
        <v>0</v>
      </c>
      <c r="G18" s="43">
        <f t="shared" si="4"/>
        <v>0</v>
      </c>
      <c r="H18" s="43">
        <f t="shared" si="5"/>
        <v>0</v>
      </c>
      <c r="I18" s="37">
        <f>SUM(I19)</f>
        <v>0</v>
      </c>
      <c r="J18" s="43">
        <f t="shared" si="0"/>
        <v>0</v>
      </c>
      <c r="K18" s="43">
        <f t="shared" si="1"/>
        <v>0</v>
      </c>
      <c r="L18" s="37">
        <f>SUM(L19)</f>
        <v>0</v>
      </c>
      <c r="M18" s="45">
        <f t="shared" si="2"/>
        <v>0</v>
      </c>
      <c r="N18" s="45">
        <f t="shared" si="3"/>
        <v>0</v>
      </c>
    </row>
    <row r="19" spans="1:14" ht="12.75">
      <c r="A19" s="42" t="s">
        <v>96</v>
      </c>
      <c r="B19" s="41" t="s">
        <v>8</v>
      </c>
      <c r="C19" s="41" t="s">
        <v>10</v>
      </c>
      <c r="D19" s="43">
        <v>1322.6</v>
      </c>
      <c r="E19" s="43">
        <v>683.4</v>
      </c>
      <c r="F19" s="43">
        <v>0</v>
      </c>
      <c r="G19" s="43">
        <f t="shared" si="4"/>
        <v>0</v>
      </c>
      <c r="H19" s="43">
        <f t="shared" si="5"/>
        <v>0</v>
      </c>
      <c r="I19" s="43">
        <v>0</v>
      </c>
      <c r="J19" s="43">
        <f t="shared" si="0"/>
        <v>0</v>
      </c>
      <c r="K19" s="43">
        <f t="shared" si="1"/>
        <v>0</v>
      </c>
      <c r="L19" s="44">
        <v>0</v>
      </c>
      <c r="M19" s="45">
        <f t="shared" si="2"/>
        <v>0</v>
      </c>
      <c r="N19" s="45">
        <f t="shared" si="3"/>
        <v>0</v>
      </c>
    </row>
    <row r="20" spans="1:14" s="19" customFormat="1" ht="29.25" customHeight="1">
      <c r="A20" s="35" t="s">
        <v>21</v>
      </c>
      <c r="B20" s="36" t="s">
        <v>10</v>
      </c>
      <c r="C20" s="36" t="s">
        <v>6</v>
      </c>
      <c r="D20" s="37">
        <f>D21+D22+D23</f>
        <v>10075.6</v>
      </c>
      <c r="E20" s="37">
        <f>E21+E23+E22</f>
        <v>10028.099999999999</v>
      </c>
      <c r="F20" s="37">
        <f>F21+F22+F23</f>
        <v>11969.600000000002</v>
      </c>
      <c r="G20" s="37">
        <f t="shared" si="4"/>
        <v>118.79788796696972</v>
      </c>
      <c r="H20" s="37">
        <f t="shared" si="5"/>
        <v>119.36059672320782</v>
      </c>
      <c r="I20" s="37">
        <f>I21+I22+I23</f>
        <v>11282.500000000002</v>
      </c>
      <c r="J20" s="37">
        <f t="shared" si="0"/>
        <v>111.97844297113821</v>
      </c>
      <c r="K20" s="37">
        <f t="shared" si="1"/>
        <v>112.50885013113157</v>
      </c>
      <c r="L20" s="38">
        <f>L21+L22+L23</f>
        <v>11282.500000000002</v>
      </c>
      <c r="M20" s="34">
        <f t="shared" si="2"/>
        <v>111.97844297113821</v>
      </c>
      <c r="N20" s="34">
        <f t="shared" si="3"/>
        <v>112.50885013113157</v>
      </c>
    </row>
    <row r="21" spans="1:14" ht="24" customHeight="1">
      <c r="A21" s="42" t="s">
        <v>74</v>
      </c>
      <c r="B21" s="41" t="s">
        <v>10</v>
      </c>
      <c r="C21" s="41" t="s">
        <v>22</v>
      </c>
      <c r="D21" s="43">
        <v>6368.4</v>
      </c>
      <c r="E21" s="43">
        <v>6470.7</v>
      </c>
      <c r="F21" s="43">
        <v>7799.1</v>
      </c>
      <c r="G21" s="43">
        <f t="shared" si="4"/>
        <v>122.4656114565668</v>
      </c>
      <c r="H21" s="43">
        <f t="shared" si="5"/>
        <v>120.52946358199267</v>
      </c>
      <c r="I21" s="43">
        <v>7799.1</v>
      </c>
      <c r="J21" s="43">
        <f t="shared" si="0"/>
        <v>122.4656114565668</v>
      </c>
      <c r="K21" s="43">
        <f t="shared" si="1"/>
        <v>120.52946358199267</v>
      </c>
      <c r="L21" s="44">
        <v>7799.1</v>
      </c>
      <c r="M21" s="45">
        <f t="shared" si="2"/>
        <v>122.4656114565668</v>
      </c>
      <c r="N21" s="45">
        <f t="shared" si="3"/>
        <v>120.52946358199267</v>
      </c>
    </row>
    <row r="22" spans="1:14" ht="40.5" customHeight="1">
      <c r="A22" s="42" t="s">
        <v>73</v>
      </c>
      <c r="B22" s="41" t="s">
        <v>10</v>
      </c>
      <c r="C22" s="41" t="s">
        <v>43</v>
      </c>
      <c r="D22" s="43">
        <v>1468.3</v>
      </c>
      <c r="E22" s="43">
        <v>2446.7</v>
      </c>
      <c r="F22" s="43">
        <v>2752.8</v>
      </c>
      <c r="G22" s="43">
        <f t="shared" si="4"/>
        <v>187.4821221821154</v>
      </c>
      <c r="H22" s="43">
        <f t="shared" si="5"/>
        <v>112.51072873666573</v>
      </c>
      <c r="I22" s="43">
        <v>2752.8</v>
      </c>
      <c r="J22" s="43">
        <f t="shared" si="0"/>
        <v>187.4821221821154</v>
      </c>
      <c r="K22" s="43">
        <f t="shared" si="1"/>
        <v>112.51072873666573</v>
      </c>
      <c r="L22" s="44">
        <v>2752.8</v>
      </c>
      <c r="M22" s="45">
        <f t="shared" si="2"/>
        <v>187.4821221821154</v>
      </c>
      <c r="N22" s="45">
        <f t="shared" si="3"/>
        <v>112.51072873666573</v>
      </c>
    </row>
    <row r="23" spans="1:14" ht="27" customHeight="1">
      <c r="A23" s="42" t="s">
        <v>58</v>
      </c>
      <c r="B23" s="41" t="s">
        <v>10</v>
      </c>
      <c r="C23" s="41" t="s">
        <v>51</v>
      </c>
      <c r="D23" s="43">
        <v>2238.9</v>
      </c>
      <c r="E23" s="43">
        <v>1110.7</v>
      </c>
      <c r="F23" s="43">
        <v>1417.7</v>
      </c>
      <c r="G23" s="43">
        <f t="shared" si="4"/>
        <v>63.32127383983206</v>
      </c>
      <c r="H23" s="43">
        <f t="shared" si="5"/>
        <v>127.64022688394705</v>
      </c>
      <c r="I23" s="43">
        <v>730.6</v>
      </c>
      <c r="J23" s="43">
        <f t="shared" si="0"/>
        <v>32.63209611862968</v>
      </c>
      <c r="K23" s="43">
        <f t="shared" si="1"/>
        <v>65.77833798505446</v>
      </c>
      <c r="L23" s="44">
        <v>730.6</v>
      </c>
      <c r="M23" s="45">
        <f t="shared" si="2"/>
        <v>32.63209611862968</v>
      </c>
      <c r="N23" s="45">
        <f t="shared" si="3"/>
        <v>65.77833798505446</v>
      </c>
    </row>
    <row r="24" spans="1:14" s="19" customFormat="1" ht="12.75">
      <c r="A24" s="35" t="s">
        <v>23</v>
      </c>
      <c r="B24" s="36" t="s">
        <v>12</v>
      </c>
      <c r="C24" s="36" t="s">
        <v>6</v>
      </c>
      <c r="D24" s="37">
        <f>D29+D25+D26+D28+D32</f>
        <v>155103.4</v>
      </c>
      <c r="E24" s="37">
        <f>E29+E25+E27+E28+E32+E26</f>
        <v>145527.8</v>
      </c>
      <c r="F24" s="37">
        <f>F25+F26+F27+F28+F29+F30+F31+F32</f>
        <v>107882.79999999999</v>
      </c>
      <c r="G24" s="37">
        <f t="shared" si="4"/>
        <v>69.55540626446614</v>
      </c>
      <c r="H24" s="37">
        <f t="shared" si="5"/>
        <v>74.1320902260599</v>
      </c>
      <c r="I24" s="37">
        <f>I25+I26+I27+I28+I29+I30+I31+I32</f>
        <v>104957.9</v>
      </c>
      <c r="J24" s="37">
        <f t="shared" si="0"/>
        <v>67.66963200033011</v>
      </c>
      <c r="K24" s="37">
        <f t="shared" si="1"/>
        <v>72.12223369005784</v>
      </c>
      <c r="L24" s="38">
        <f>L25+L26+L27+L28+L29+L30+L31+L32</f>
        <v>98458.9</v>
      </c>
      <c r="M24" s="34">
        <f t="shared" si="2"/>
        <v>63.479523982066155</v>
      </c>
      <c r="N24" s="34">
        <f t="shared" si="3"/>
        <v>67.6564202853338</v>
      </c>
    </row>
    <row r="25" spans="1:14" ht="12.75">
      <c r="A25" s="42" t="s">
        <v>24</v>
      </c>
      <c r="B25" s="41" t="s">
        <v>12</v>
      </c>
      <c r="C25" s="41" t="s">
        <v>5</v>
      </c>
      <c r="D25" s="43">
        <v>492</v>
      </c>
      <c r="E25" s="43">
        <v>501.4</v>
      </c>
      <c r="F25" s="43">
        <v>595</v>
      </c>
      <c r="G25" s="43">
        <f t="shared" si="4"/>
        <v>120.93495934959348</v>
      </c>
      <c r="H25" s="43">
        <f t="shared" si="5"/>
        <v>118.667730355006</v>
      </c>
      <c r="I25" s="43">
        <v>595</v>
      </c>
      <c r="J25" s="43">
        <f t="shared" si="0"/>
        <v>120.93495934959348</v>
      </c>
      <c r="K25" s="43">
        <f t="shared" si="1"/>
        <v>118.667730355006</v>
      </c>
      <c r="L25" s="44">
        <v>595</v>
      </c>
      <c r="M25" s="45">
        <f t="shared" si="2"/>
        <v>120.93495934959348</v>
      </c>
      <c r="N25" s="45">
        <f t="shared" si="3"/>
        <v>118.667730355006</v>
      </c>
    </row>
    <row r="26" spans="1:14" ht="12.75">
      <c r="A26" s="42" t="s">
        <v>59</v>
      </c>
      <c r="B26" s="41" t="s">
        <v>12</v>
      </c>
      <c r="C26" s="41" t="s">
        <v>14</v>
      </c>
      <c r="D26" s="43">
        <v>305</v>
      </c>
      <c r="E26" s="43">
        <v>2014.3</v>
      </c>
      <c r="F26" s="43">
        <v>10003.8</v>
      </c>
      <c r="G26" s="43">
        <f t="shared" si="4"/>
        <v>3279.934426229508</v>
      </c>
      <c r="H26" s="43">
        <f t="shared" si="5"/>
        <v>496.63903092885863</v>
      </c>
      <c r="I26" s="43">
        <v>305</v>
      </c>
      <c r="J26" s="43">
        <f t="shared" si="0"/>
        <v>100</v>
      </c>
      <c r="K26" s="43">
        <f t="shared" si="1"/>
        <v>15.141736583428486</v>
      </c>
      <c r="L26" s="44">
        <v>305</v>
      </c>
      <c r="M26" s="45">
        <f t="shared" si="2"/>
        <v>100</v>
      </c>
      <c r="N26" s="45">
        <f t="shared" si="3"/>
        <v>15.141736583428486</v>
      </c>
    </row>
    <row r="27" spans="1:14" ht="11.25" customHeight="1" hidden="1">
      <c r="A27" s="42"/>
      <c r="B27" s="41"/>
      <c r="C27" s="41"/>
      <c r="D27" s="43">
        <v>0</v>
      </c>
      <c r="E27" s="43"/>
      <c r="F27" s="43"/>
      <c r="G27" s="43" t="e">
        <f t="shared" si="4"/>
        <v>#DIV/0!</v>
      </c>
      <c r="H27" s="43"/>
      <c r="I27" s="43"/>
      <c r="J27" s="43" t="e">
        <f t="shared" si="0"/>
        <v>#DIV/0!</v>
      </c>
      <c r="K27" s="43"/>
      <c r="L27" s="44"/>
      <c r="M27" s="45" t="e">
        <f t="shared" si="2"/>
        <v>#DIV/0!</v>
      </c>
      <c r="N27" s="45"/>
    </row>
    <row r="28" spans="1:14" ht="12.75">
      <c r="A28" s="42" t="s">
        <v>63</v>
      </c>
      <c r="B28" s="41" t="s">
        <v>12</v>
      </c>
      <c r="C28" s="41" t="s">
        <v>36</v>
      </c>
      <c r="D28" s="43">
        <v>14739</v>
      </c>
      <c r="E28" s="43">
        <v>61440.1</v>
      </c>
      <c r="F28" s="43">
        <v>20108.1</v>
      </c>
      <c r="G28" s="43">
        <f t="shared" si="4"/>
        <v>136.42784449419904</v>
      </c>
      <c r="H28" s="43"/>
      <c r="I28" s="43">
        <v>20308.1</v>
      </c>
      <c r="J28" s="43">
        <f t="shared" si="0"/>
        <v>137.78478865594678</v>
      </c>
      <c r="K28" s="43">
        <f t="shared" si="1"/>
        <v>33.05349437907816</v>
      </c>
      <c r="L28" s="44">
        <v>20708.1</v>
      </c>
      <c r="M28" s="45">
        <f t="shared" si="2"/>
        <v>140.49867697944228</v>
      </c>
      <c r="N28" s="45">
        <f t="shared" si="3"/>
        <v>33.70453498610842</v>
      </c>
    </row>
    <row r="29" spans="1:14" ht="14.25" customHeight="1">
      <c r="A29" s="42" t="s">
        <v>25</v>
      </c>
      <c r="B29" s="41" t="s">
        <v>12</v>
      </c>
      <c r="C29" s="41" t="s">
        <v>22</v>
      </c>
      <c r="D29" s="43">
        <v>99763.2</v>
      </c>
      <c r="E29" s="43">
        <v>41035.2</v>
      </c>
      <c r="F29" s="43">
        <v>35014</v>
      </c>
      <c r="G29" s="43">
        <f t="shared" si="4"/>
        <v>35.0971099563767</v>
      </c>
      <c r="H29" s="43">
        <f>F29/E29*100</f>
        <v>85.3267438686786</v>
      </c>
      <c r="I29" s="43">
        <v>42215</v>
      </c>
      <c r="J29" s="43">
        <f t="shared" si="0"/>
        <v>42.315202399281496</v>
      </c>
      <c r="K29" s="43">
        <f t="shared" si="1"/>
        <v>102.8750926034234</v>
      </c>
      <c r="L29" s="44">
        <v>35316</v>
      </c>
      <c r="M29" s="45">
        <f t="shared" si="2"/>
        <v>35.39982678983834</v>
      </c>
      <c r="N29" s="45">
        <f t="shared" si="3"/>
        <v>86.06269739150778</v>
      </c>
    </row>
    <row r="30" spans="1:14" ht="14.25" customHeight="1">
      <c r="A30" s="42" t="s">
        <v>52</v>
      </c>
      <c r="B30" s="41"/>
      <c r="C30" s="41"/>
      <c r="D30" s="43"/>
      <c r="E30" s="43"/>
      <c r="F30" s="43"/>
      <c r="G30" s="43"/>
      <c r="H30" s="43"/>
      <c r="I30" s="43"/>
      <c r="J30" s="43"/>
      <c r="K30" s="43"/>
      <c r="L30" s="44"/>
      <c r="M30" s="45"/>
      <c r="N30" s="45"/>
    </row>
    <row r="31" spans="1:14" ht="14.25" customHeight="1">
      <c r="A31" s="42" t="s">
        <v>53</v>
      </c>
      <c r="B31" s="41"/>
      <c r="C31" s="41"/>
      <c r="D31" s="43">
        <v>49599.8</v>
      </c>
      <c r="E31" s="43">
        <v>0</v>
      </c>
      <c r="F31" s="43">
        <v>0</v>
      </c>
      <c r="G31" s="43">
        <f t="shared" si="4"/>
        <v>0</v>
      </c>
      <c r="H31" s="43">
        <v>0</v>
      </c>
      <c r="I31" s="43"/>
      <c r="J31" s="43">
        <f t="shared" si="0"/>
        <v>0</v>
      </c>
      <c r="K31" s="43">
        <v>0</v>
      </c>
      <c r="L31" s="44"/>
      <c r="M31" s="45">
        <f>L31/D31*100</f>
        <v>0</v>
      </c>
      <c r="N31" s="45" t="e">
        <f t="shared" si="3"/>
        <v>#DIV/0!</v>
      </c>
    </row>
    <row r="32" spans="1:14" s="19" customFormat="1" ht="14.25" customHeight="1">
      <c r="A32" s="42" t="s">
        <v>64</v>
      </c>
      <c r="B32" s="41" t="s">
        <v>12</v>
      </c>
      <c r="C32" s="41" t="s">
        <v>65</v>
      </c>
      <c r="D32" s="43">
        <v>39804.2</v>
      </c>
      <c r="E32" s="43">
        <v>40536.8</v>
      </c>
      <c r="F32" s="43">
        <v>42161.9</v>
      </c>
      <c r="G32" s="43">
        <f t="shared" si="4"/>
        <v>105.9232442807543</v>
      </c>
      <c r="H32" s="43">
        <f>F32/E32*100</f>
        <v>104.0089498924434</v>
      </c>
      <c r="I32" s="43">
        <v>41534.8</v>
      </c>
      <c r="J32" s="43">
        <f t="shared" si="0"/>
        <v>104.34778239482267</v>
      </c>
      <c r="K32" s="43">
        <f t="shared" si="1"/>
        <v>102.46196049022123</v>
      </c>
      <c r="L32" s="44">
        <v>41534.8</v>
      </c>
      <c r="M32" s="45">
        <f t="shared" si="2"/>
        <v>104.34778239482267</v>
      </c>
      <c r="N32" s="45">
        <f t="shared" si="3"/>
        <v>102.46196049022123</v>
      </c>
    </row>
    <row r="33" spans="1:14" s="19" customFormat="1" ht="12.75">
      <c r="A33" s="35" t="s">
        <v>26</v>
      </c>
      <c r="B33" s="36" t="s">
        <v>14</v>
      </c>
      <c r="C33" s="36" t="s">
        <v>6</v>
      </c>
      <c r="D33" s="37">
        <f>D34+D37+D40+D41</f>
        <v>216245.1</v>
      </c>
      <c r="E33" s="37">
        <f>E34+E37+E40+E41</f>
        <v>124747</v>
      </c>
      <c r="F33" s="37">
        <f>F34+F37+F40+F41</f>
        <v>57674.2</v>
      </c>
      <c r="G33" s="37">
        <f t="shared" si="4"/>
        <v>26.670754620567124</v>
      </c>
      <c r="H33" s="37">
        <f>F33/E33*100</f>
        <v>46.23293546137382</v>
      </c>
      <c r="I33" s="37">
        <f>I34+I37+I40+I41</f>
        <v>54582.4</v>
      </c>
      <c r="J33" s="37">
        <f t="shared" si="0"/>
        <v>25.240988119499587</v>
      </c>
      <c r="K33" s="37">
        <f t="shared" si="1"/>
        <v>43.75447906562883</v>
      </c>
      <c r="L33" s="38">
        <f>L34+L37+L40+L41</f>
        <v>57082.4</v>
      </c>
      <c r="M33" s="34">
        <f t="shared" si="2"/>
        <v>26.397083679583954</v>
      </c>
      <c r="N33" s="34">
        <f t="shared" si="3"/>
        <v>45.758535275397406</v>
      </c>
    </row>
    <row r="34" spans="1:14" ht="12.75">
      <c r="A34" s="42" t="s">
        <v>27</v>
      </c>
      <c r="B34" s="41" t="s">
        <v>14</v>
      </c>
      <c r="C34" s="41" t="s">
        <v>5</v>
      </c>
      <c r="D34" s="43">
        <v>22399.1</v>
      </c>
      <c r="E34" s="43">
        <v>4693.4</v>
      </c>
      <c r="F34" s="43">
        <v>1063</v>
      </c>
      <c r="G34" s="43">
        <f t="shared" si="4"/>
        <v>4.745726390792488</v>
      </c>
      <c r="H34" s="43">
        <f>F34/E34*100</f>
        <v>22.648826010994163</v>
      </c>
      <c r="I34" s="43">
        <v>4163</v>
      </c>
      <c r="J34" s="43">
        <f t="shared" si="0"/>
        <v>18.585568170149696</v>
      </c>
      <c r="K34" s="43">
        <f t="shared" si="1"/>
        <v>88.69902416158862</v>
      </c>
      <c r="L34" s="44">
        <v>4163</v>
      </c>
      <c r="M34" s="45">
        <f t="shared" si="2"/>
        <v>18.585568170149696</v>
      </c>
      <c r="N34" s="45">
        <f t="shared" si="3"/>
        <v>88.69902416158862</v>
      </c>
    </row>
    <row r="35" spans="1:14" ht="12.75">
      <c r="A35" s="42" t="s">
        <v>52</v>
      </c>
      <c r="B35" s="41"/>
      <c r="C35" s="41"/>
      <c r="D35" s="43"/>
      <c r="E35" s="43"/>
      <c r="F35" s="43"/>
      <c r="G35" s="43"/>
      <c r="H35" s="43"/>
      <c r="I35" s="43"/>
      <c r="J35" s="43"/>
      <c r="K35" s="43"/>
      <c r="L35" s="44"/>
      <c r="M35" s="45"/>
      <c r="N35" s="45"/>
    </row>
    <row r="36" spans="1:14" ht="14.25" customHeight="1">
      <c r="A36" s="42" t="s">
        <v>53</v>
      </c>
      <c r="B36" s="41"/>
      <c r="C36" s="41"/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/>
      <c r="J36" s="43">
        <v>0</v>
      </c>
      <c r="K36" s="43">
        <v>0</v>
      </c>
      <c r="L36" s="44"/>
      <c r="M36" s="45"/>
      <c r="N36" s="45"/>
    </row>
    <row r="37" spans="1:14" ht="14.25" customHeight="1">
      <c r="A37" s="42" t="s">
        <v>57</v>
      </c>
      <c r="B37" s="41" t="s">
        <v>14</v>
      </c>
      <c r="C37" s="41" t="s">
        <v>8</v>
      </c>
      <c r="D37" s="43">
        <v>126833.5</v>
      </c>
      <c r="E37" s="43">
        <v>65886.9</v>
      </c>
      <c r="F37" s="43">
        <v>3404</v>
      </c>
      <c r="G37" s="43">
        <f t="shared" si="4"/>
        <v>2.683833529785112</v>
      </c>
      <c r="H37" s="43">
        <v>0</v>
      </c>
      <c r="I37" s="43">
        <v>2634</v>
      </c>
      <c r="J37" s="43">
        <f t="shared" si="0"/>
        <v>2.076738401132193</v>
      </c>
      <c r="K37" s="43">
        <f t="shared" si="1"/>
        <v>3.997759797471121</v>
      </c>
      <c r="L37" s="44">
        <v>3634</v>
      </c>
      <c r="M37" s="45">
        <f t="shared" si="2"/>
        <v>2.865173633148971</v>
      </c>
      <c r="N37" s="45">
        <f t="shared" si="3"/>
        <v>5.515512188310575</v>
      </c>
    </row>
    <row r="38" spans="1:14" ht="14.25" customHeight="1">
      <c r="A38" s="42" t="s">
        <v>52</v>
      </c>
      <c r="B38" s="41"/>
      <c r="C38" s="41"/>
      <c r="D38" s="43"/>
      <c r="E38" s="43"/>
      <c r="F38" s="43"/>
      <c r="G38" s="43"/>
      <c r="H38" s="43"/>
      <c r="I38" s="43"/>
      <c r="J38" s="43"/>
      <c r="K38" s="43"/>
      <c r="L38" s="44"/>
      <c r="M38" s="45"/>
      <c r="N38" s="45"/>
    </row>
    <row r="39" spans="1:14" ht="14.25" customHeight="1">
      <c r="A39" s="42" t="s">
        <v>53</v>
      </c>
      <c r="B39" s="41"/>
      <c r="C39" s="41"/>
      <c r="D39" s="43">
        <v>0</v>
      </c>
      <c r="E39" s="43">
        <v>0</v>
      </c>
      <c r="F39" s="43">
        <v>0</v>
      </c>
      <c r="G39" s="43"/>
      <c r="H39" s="43"/>
      <c r="I39" s="43"/>
      <c r="J39" s="43"/>
      <c r="K39" s="43"/>
      <c r="L39" s="44"/>
      <c r="M39" s="45"/>
      <c r="N39" s="45"/>
    </row>
    <row r="40" spans="1:14" ht="14.25" customHeight="1">
      <c r="A40" s="42" t="s">
        <v>66</v>
      </c>
      <c r="B40" s="41" t="s">
        <v>14</v>
      </c>
      <c r="C40" s="41" t="s">
        <v>10</v>
      </c>
      <c r="D40" s="43">
        <v>46473</v>
      </c>
      <c r="E40" s="43">
        <v>35361.3</v>
      </c>
      <c r="F40" s="43">
        <v>34544.2</v>
      </c>
      <c r="G40" s="43">
        <f t="shared" si="4"/>
        <v>74.33176252878015</v>
      </c>
      <c r="H40" s="43">
        <f aca="true" t="shared" si="6" ref="H40:H72">F40/E40*100</f>
        <v>97.68928178545471</v>
      </c>
      <c r="I40" s="43">
        <v>29181.9</v>
      </c>
      <c r="J40" s="43">
        <f t="shared" si="0"/>
        <v>62.79323478148603</v>
      </c>
      <c r="K40" s="43">
        <f t="shared" si="1"/>
        <v>82.52496373153701</v>
      </c>
      <c r="L40" s="44">
        <v>30681.9</v>
      </c>
      <c r="M40" s="45">
        <f t="shared" si="2"/>
        <v>66.02091537021496</v>
      </c>
      <c r="N40" s="45">
        <f t="shared" si="3"/>
        <v>86.76688922635762</v>
      </c>
    </row>
    <row r="41" spans="1:14" ht="28.5" customHeight="1">
      <c r="A41" s="42" t="s">
        <v>75</v>
      </c>
      <c r="B41" s="41" t="s">
        <v>14</v>
      </c>
      <c r="C41" s="41" t="s">
        <v>14</v>
      </c>
      <c r="D41" s="43">
        <v>20539.5</v>
      </c>
      <c r="E41" s="43">
        <v>18805.4</v>
      </c>
      <c r="F41" s="43">
        <v>18663</v>
      </c>
      <c r="G41" s="43">
        <f t="shared" si="4"/>
        <v>90.86394508142847</v>
      </c>
      <c r="H41" s="43">
        <f t="shared" si="6"/>
        <v>99.24277069352419</v>
      </c>
      <c r="I41" s="43">
        <v>18603.5</v>
      </c>
      <c r="J41" s="43">
        <f t="shared" si="0"/>
        <v>90.5742593539278</v>
      </c>
      <c r="K41" s="43">
        <f t="shared" si="1"/>
        <v>98.9263722122369</v>
      </c>
      <c r="L41" s="44">
        <v>18603.5</v>
      </c>
      <c r="M41" s="45">
        <f t="shared" si="2"/>
        <v>90.5742593539278</v>
      </c>
      <c r="N41" s="45">
        <f t="shared" si="3"/>
        <v>98.9263722122369</v>
      </c>
    </row>
    <row r="42" spans="1:14" s="19" customFormat="1" ht="13.5" customHeight="1">
      <c r="A42" s="35" t="s">
        <v>28</v>
      </c>
      <c r="B42" s="36" t="s">
        <v>16</v>
      </c>
      <c r="C42" s="36" t="s">
        <v>6</v>
      </c>
      <c r="D42" s="37">
        <f>D44</f>
        <v>319.1</v>
      </c>
      <c r="E42" s="37">
        <f>E44+E43</f>
        <v>8342.6</v>
      </c>
      <c r="F42" s="37">
        <f>F44+F43</f>
        <v>9747.9</v>
      </c>
      <c r="G42" s="37">
        <f t="shared" si="4"/>
        <v>3054.8104042619866</v>
      </c>
      <c r="H42" s="37">
        <f t="shared" si="6"/>
        <v>116.84486850622106</v>
      </c>
      <c r="I42" s="37">
        <f>I44</f>
        <v>100</v>
      </c>
      <c r="J42" s="37">
        <f t="shared" si="0"/>
        <v>31.338138514572233</v>
      </c>
      <c r="K42" s="37">
        <f t="shared" si="1"/>
        <v>1.1986670822045884</v>
      </c>
      <c r="L42" s="38">
        <f>L44</f>
        <v>100</v>
      </c>
      <c r="M42" s="34">
        <f t="shared" si="2"/>
        <v>31.338138514572233</v>
      </c>
      <c r="N42" s="34">
        <f t="shared" si="3"/>
        <v>1.1986670822045884</v>
      </c>
    </row>
    <row r="43" spans="1:14" s="19" customFormat="1" ht="13.5" customHeight="1">
      <c r="A43" s="42" t="s">
        <v>97</v>
      </c>
      <c r="B43" s="41" t="s">
        <v>16</v>
      </c>
      <c r="C43" s="41" t="s">
        <v>8</v>
      </c>
      <c r="D43" s="37">
        <v>0</v>
      </c>
      <c r="E43" s="43">
        <v>8247.4</v>
      </c>
      <c r="F43" s="43">
        <v>9647.9</v>
      </c>
      <c r="G43" s="43">
        <v>0</v>
      </c>
      <c r="H43" s="43">
        <v>0</v>
      </c>
      <c r="I43" s="43">
        <v>0</v>
      </c>
      <c r="J43" s="43">
        <v>0</v>
      </c>
      <c r="K43" s="43">
        <f t="shared" si="1"/>
        <v>0</v>
      </c>
      <c r="L43" s="44">
        <f>L45</f>
        <v>601755</v>
      </c>
      <c r="M43" s="45">
        <v>0</v>
      </c>
      <c r="N43" s="45">
        <f t="shared" si="3"/>
        <v>7296.29943982346</v>
      </c>
    </row>
    <row r="44" spans="1:14" ht="30" customHeight="1">
      <c r="A44" s="42" t="s">
        <v>29</v>
      </c>
      <c r="B44" s="41" t="s">
        <v>16</v>
      </c>
      <c r="C44" s="41" t="s">
        <v>10</v>
      </c>
      <c r="D44" s="43">
        <v>319.1</v>
      </c>
      <c r="E44" s="43">
        <v>95.2</v>
      </c>
      <c r="F44" s="43">
        <v>100</v>
      </c>
      <c r="G44" s="43">
        <f t="shared" si="4"/>
        <v>31.338138514572233</v>
      </c>
      <c r="H44" s="43">
        <f t="shared" si="6"/>
        <v>105.0420168067227</v>
      </c>
      <c r="I44" s="43">
        <v>100</v>
      </c>
      <c r="J44" s="43">
        <f t="shared" si="0"/>
        <v>31.338138514572233</v>
      </c>
      <c r="K44" s="43">
        <f t="shared" si="1"/>
        <v>105.0420168067227</v>
      </c>
      <c r="L44" s="44">
        <v>100</v>
      </c>
      <c r="M44" s="45">
        <f t="shared" si="2"/>
        <v>31.338138514572233</v>
      </c>
      <c r="N44" s="45">
        <f t="shared" si="3"/>
        <v>105.0420168067227</v>
      </c>
    </row>
    <row r="45" spans="1:14" s="19" customFormat="1" ht="12.75">
      <c r="A45" s="35" t="s">
        <v>30</v>
      </c>
      <c r="B45" s="36" t="s">
        <v>31</v>
      </c>
      <c r="C45" s="36" t="s">
        <v>6</v>
      </c>
      <c r="D45" s="37">
        <f>D46+D47+D49+D50+D48</f>
        <v>510613</v>
      </c>
      <c r="E45" s="37">
        <f>E46+E47+E49+E50+E48</f>
        <v>539158.9</v>
      </c>
      <c r="F45" s="37">
        <f>F46+F47+F49+F50+F48</f>
        <v>594630.7</v>
      </c>
      <c r="G45" s="37">
        <f t="shared" si="4"/>
        <v>116.45428142252547</v>
      </c>
      <c r="H45" s="37">
        <f t="shared" si="6"/>
        <v>110.28858097306748</v>
      </c>
      <c r="I45" s="37">
        <f>I46+I47+I49+I50+I48</f>
        <v>588517.3</v>
      </c>
      <c r="J45" s="37">
        <f t="shared" si="0"/>
        <v>115.25701460793205</v>
      </c>
      <c r="K45" s="37">
        <f t="shared" si="1"/>
        <v>109.15470374318221</v>
      </c>
      <c r="L45" s="38">
        <f>L46+L47+L49+L50+L48</f>
        <v>601755</v>
      </c>
      <c r="M45" s="34">
        <f t="shared" si="2"/>
        <v>117.84952596193203</v>
      </c>
      <c r="N45" s="34">
        <f t="shared" si="3"/>
        <v>111.6099539486411</v>
      </c>
    </row>
    <row r="46" spans="1:14" ht="12.75">
      <c r="A46" s="42" t="s">
        <v>32</v>
      </c>
      <c r="B46" s="41" t="s">
        <v>31</v>
      </c>
      <c r="C46" s="41" t="s">
        <v>5</v>
      </c>
      <c r="D46" s="43">
        <v>151389.2</v>
      </c>
      <c r="E46" s="43">
        <v>159810</v>
      </c>
      <c r="F46" s="43">
        <v>174525.4</v>
      </c>
      <c r="G46" s="43">
        <f t="shared" si="4"/>
        <v>115.28259611649972</v>
      </c>
      <c r="H46" s="43">
        <f t="shared" si="6"/>
        <v>109.20805957074025</v>
      </c>
      <c r="I46" s="43">
        <v>177815.7</v>
      </c>
      <c r="J46" s="43">
        <f t="shared" si="0"/>
        <v>117.45600082436528</v>
      </c>
      <c r="K46" s="43">
        <f t="shared" si="1"/>
        <v>111.26694199361742</v>
      </c>
      <c r="L46" s="44">
        <v>185095.5</v>
      </c>
      <c r="M46" s="45">
        <f t="shared" si="2"/>
        <v>122.2646661716952</v>
      </c>
      <c r="N46" s="45">
        <f t="shared" si="3"/>
        <v>115.8222263938427</v>
      </c>
    </row>
    <row r="47" spans="1:14" ht="12.75">
      <c r="A47" s="42" t="s">
        <v>33</v>
      </c>
      <c r="B47" s="41" t="s">
        <v>31</v>
      </c>
      <c r="C47" s="41" t="s">
        <v>8</v>
      </c>
      <c r="D47" s="43">
        <v>278511.4</v>
      </c>
      <c r="E47" s="43">
        <v>282147</v>
      </c>
      <c r="F47" s="43">
        <v>309383.8</v>
      </c>
      <c r="G47" s="43">
        <f t="shared" si="4"/>
        <v>111.08478862983704</v>
      </c>
      <c r="H47" s="43">
        <f t="shared" si="6"/>
        <v>109.65340762085012</v>
      </c>
      <c r="I47" s="43">
        <v>318647.8</v>
      </c>
      <c r="J47" s="43">
        <f t="shared" si="0"/>
        <v>114.41104385673259</v>
      </c>
      <c r="K47" s="43">
        <f t="shared" si="1"/>
        <v>112.93680244695142</v>
      </c>
      <c r="L47" s="44">
        <v>324605.7</v>
      </c>
      <c r="M47" s="45">
        <f t="shared" si="2"/>
        <v>116.55023815901251</v>
      </c>
      <c r="N47" s="45">
        <f t="shared" si="3"/>
        <v>115.04843220023606</v>
      </c>
    </row>
    <row r="48" spans="1:14" ht="12.75">
      <c r="A48" s="42" t="s">
        <v>61</v>
      </c>
      <c r="B48" s="41" t="s">
        <v>31</v>
      </c>
      <c r="C48" s="41" t="s">
        <v>10</v>
      </c>
      <c r="D48" s="43">
        <v>32326.8</v>
      </c>
      <c r="E48" s="43">
        <v>38098.3</v>
      </c>
      <c r="F48" s="43">
        <v>48777.2</v>
      </c>
      <c r="G48" s="43">
        <f t="shared" si="4"/>
        <v>150.8878082581635</v>
      </c>
      <c r="H48" s="43">
        <f t="shared" si="6"/>
        <v>128.02985960003463</v>
      </c>
      <c r="I48" s="43">
        <v>41160.8</v>
      </c>
      <c r="J48" s="43">
        <f t="shared" si="0"/>
        <v>127.32717126347181</v>
      </c>
      <c r="K48" s="43">
        <f t="shared" si="1"/>
        <v>108.03841641228087</v>
      </c>
      <c r="L48" s="44">
        <v>41160.8</v>
      </c>
      <c r="M48" s="45">
        <f t="shared" si="2"/>
        <v>127.32717126347181</v>
      </c>
      <c r="N48" s="45">
        <f t="shared" si="3"/>
        <v>108.03841641228087</v>
      </c>
    </row>
    <row r="49" spans="1:14" ht="12.75">
      <c r="A49" s="42" t="s">
        <v>67</v>
      </c>
      <c r="B49" s="41" t="s">
        <v>31</v>
      </c>
      <c r="C49" s="41" t="s">
        <v>31</v>
      </c>
      <c r="D49" s="43">
        <v>1500</v>
      </c>
      <c r="E49" s="43">
        <v>1532.5</v>
      </c>
      <c r="F49" s="43">
        <v>1731.5</v>
      </c>
      <c r="G49" s="43">
        <f t="shared" si="4"/>
        <v>115.43333333333334</v>
      </c>
      <c r="H49" s="43">
        <f t="shared" si="6"/>
        <v>112.98531810766721</v>
      </c>
      <c r="I49" s="43">
        <v>1731.5</v>
      </c>
      <c r="J49" s="43">
        <f t="shared" si="0"/>
        <v>115.43333333333334</v>
      </c>
      <c r="K49" s="43">
        <f t="shared" si="1"/>
        <v>112.98531810766721</v>
      </c>
      <c r="L49" s="44">
        <v>1731.5</v>
      </c>
      <c r="M49" s="45">
        <f t="shared" si="2"/>
        <v>115.43333333333334</v>
      </c>
      <c r="N49" s="45">
        <f t="shared" si="3"/>
        <v>112.98531810766721</v>
      </c>
    </row>
    <row r="50" spans="1:14" ht="12.75" customHeight="1">
      <c r="A50" s="42" t="s">
        <v>34</v>
      </c>
      <c r="B50" s="41" t="s">
        <v>31</v>
      </c>
      <c r="C50" s="41" t="s">
        <v>22</v>
      </c>
      <c r="D50" s="43">
        <v>46885.6</v>
      </c>
      <c r="E50" s="43">
        <v>57571.1</v>
      </c>
      <c r="F50" s="43">
        <v>60212.8</v>
      </c>
      <c r="G50" s="43">
        <f t="shared" si="4"/>
        <v>128.42493217533743</v>
      </c>
      <c r="H50" s="43">
        <f t="shared" si="6"/>
        <v>104.58858698201009</v>
      </c>
      <c r="I50" s="43">
        <v>49161.5</v>
      </c>
      <c r="J50" s="43">
        <f t="shared" si="0"/>
        <v>104.85415564693639</v>
      </c>
      <c r="K50" s="43">
        <f t="shared" si="1"/>
        <v>85.39267097554155</v>
      </c>
      <c r="L50" s="44">
        <v>49161.5</v>
      </c>
      <c r="M50" s="45">
        <f t="shared" si="2"/>
        <v>104.85415564693639</v>
      </c>
      <c r="N50" s="45">
        <f t="shared" si="3"/>
        <v>85.39267097554155</v>
      </c>
    </row>
    <row r="51" spans="1:14" s="19" customFormat="1" ht="14.25" customHeight="1">
      <c r="A51" s="35" t="s">
        <v>35</v>
      </c>
      <c r="B51" s="36" t="s">
        <v>36</v>
      </c>
      <c r="C51" s="36" t="s">
        <v>6</v>
      </c>
      <c r="D51" s="37">
        <f>D52+D53</f>
        <v>82824.4</v>
      </c>
      <c r="E51" s="37">
        <f>E52+E53</f>
        <v>97839.9</v>
      </c>
      <c r="F51" s="37">
        <f>F52+F53</f>
        <v>82827.2</v>
      </c>
      <c r="G51" s="37">
        <f t="shared" si="4"/>
        <v>100.00338064628298</v>
      </c>
      <c r="H51" s="37">
        <f t="shared" si="6"/>
        <v>84.65585103827785</v>
      </c>
      <c r="I51" s="37">
        <f>I52+I53</f>
        <v>78715.5</v>
      </c>
      <c r="J51" s="37">
        <f t="shared" si="0"/>
        <v>95.03902231709496</v>
      </c>
      <c r="K51" s="37">
        <f t="shared" si="1"/>
        <v>80.45337331702098</v>
      </c>
      <c r="L51" s="38">
        <f>L52+L53</f>
        <v>78715.5</v>
      </c>
      <c r="M51" s="34">
        <f t="shared" si="2"/>
        <v>95.03902231709496</v>
      </c>
      <c r="N51" s="34">
        <f t="shared" si="3"/>
        <v>80.45337331702098</v>
      </c>
    </row>
    <row r="52" spans="1:14" ht="14.25" customHeight="1">
      <c r="A52" s="46" t="s">
        <v>37</v>
      </c>
      <c r="B52" s="41" t="s">
        <v>36</v>
      </c>
      <c r="C52" s="41" t="s">
        <v>5</v>
      </c>
      <c r="D52" s="43">
        <v>82824.4</v>
      </c>
      <c r="E52" s="43">
        <v>97839.9</v>
      </c>
      <c r="F52" s="43">
        <v>82827.2</v>
      </c>
      <c r="G52" s="43">
        <f t="shared" si="4"/>
        <v>100.00338064628298</v>
      </c>
      <c r="H52" s="43">
        <f t="shared" si="6"/>
        <v>84.65585103827785</v>
      </c>
      <c r="I52" s="43">
        <v>78715.5</v>
      </c>
      <c r="J52" s="43">
        <f t="shared" si="0"/>
        <v>95.03902231709496</v>
      </c>
      <c r="K52" s="43">
        <f t="shared" si="1"/>
        <v>80.45337331702098</v>
      </c>
      <c r="L52" s="44">
        <v>78715.5</v>
      </c>
      <c r="M52" s="45">
        <f t="shared" si="2"/>
        <v>95.03902231709496</v>
      </c>
      <c r="N52" s="45">
        <f t="shared" si="3"/>
        <v>80.45337331702098</v>
      </c>
    </row>
    <row r="53" spans="1:14" ht="27" customHeight="1" hidden="1">
      <c r="A53" s="42" t="s">
        <v>38</v>
      </c>
      <c r="B53" s="41" t="s">
        <v>36</v>
      </c>
      <c r="C53" s="41" t="s">
        <v>12</v>
      </c>
      <c r="D53" s="43">
        <v>0</v>
      </c>
      <c r="E53" s="43"/>
      <c r="F53" s="43"/>
      <c r="G53" s="43" t="e">
        <f t="shared" si="4"/>
        <v>#DIV/0!</v>
      </c>
      <c r="H53" s="43" t="e">
        <f t="shared" si="6"/>
        <v>#DIV/0!</v>
      </c>
      <c r="I53" s="43"/>
      <c r="J53" s="43" t="e">
        <f t="shared" si="0"/>
        <v>#DIV/0!</v>
      </c>
      <c r="K53" s="43" t="e">
        <f t="shared" si="1"/>
        <v>#DIV/0!</v>
      </c>
      <c r="L53" s="44"/>
      <c r="M53" s="45" t="e">
        <f t="shared" si="2"/>
        <v>#DIV/0!</v>
      </c>
      <c r="N53" s="45" t="e">
        <f t="shared" si="3"/>
        <v>#DIV/0!</v>
      </c>
    </row>
    <row r="54" spans="1:14" s="19" customFormat="1" ht="13.5" customHeight="1">
      <c r="A54" s="35" t="s">
        <v>39</v>
      </c>
      <c r="B54" s="36" t="s">
        <v>22</v>
      </c>
      <c r="C54" s="36" t="s">
        <v>6</v>
      </c>
      <c r="D54" s="37">
        <f>D55+D56</f>
        <v>1865.1</v>
      </c>
      <c r="E54" s="37">
        <f>E55+E56</f>
        <v>1111.2</v>
      </c>
      <c r="F54" s="37">
        <f>F56+F55</f>
        <v>672</v>
      </c>
      <c r="G54" s="37">
        <f t="shared" si="4"/>
        <v>36.03023966543349</v>
      </c>
      <c r="H54" s="37">
        <f t="shared" si="6"/>
        <v>60.475161987041034</v>
      </c>
      <c r="I54" s="37">
        <f>I56+I55</f>
        <v>672</v>
      </c>
      <c r="J54" s="37">
        <f t="shared" si="0"/>
        <v>36.03023966543349</v>
      </c>
      <c r="K54" s="37">
        <f t="shared" si="1"/>
        <v>60.475161987041034</v>
      </c>
      <c r="L54" s="38">
        <f>L56+L55</f>
        <v>1072</v>
      </c>
      <c r="M54" s="34">
        <f t="shared" si="2"/>
        <v>57.47681089485819</v>
      </c>
      <c r="N54" s="34">
        <f t="shared" si="3"/>
        <v>96.4722822174226</v>
      </c>
    </row>
    <row r="55" spans="1:14" ht="12.75">
      <c r="A55" s="42" t="s">
        <v>40</v>
      </c>
      <c r="B55" s="41" t="s">
        <v>22</v>
      </c>
      <c r="C55" s="41" t="s">
        <v>31</v>
      </c>
      <c r="D55" s="43">
        <v>55.1</v>
      </c>
      <c r="E55" s="43">
        <v>255.2</v>
      </c>
      <c r="F55" s="43">
        <v>286</v>
      </c>
      <c r="G55" s="43"/>
      <c r="H55" s="43">
        <f t="shared" si="6"/>
        <v>112.0689655172414</v>
      </c>
      <c r="I55" s="43">
        <v>286</v>
      </c>
      <c r="J55" s="43"/>
      <c r="K55" s="43">
        <f t="shared" si="1"/>
        <v>112.0689655172414</v>
      </c>
      <c r="L55" s="44">
        <v>286</v>
      </c>
      <c r="M55" s="45"/>
      <c r="N55" s="45">
        <f t="shared" si="3"/>
        <v>112.0689655172414</v>
      </c>
    </row>
    <row r="56" spans="1:14" ht="12.75">
      <c r="A56" s="46" t="s">
        <v>41</v>
      </c>
      <c r="B56" s="41" t="s">
        <v>22</v>
      </c>
      <c r="C56" s="41" t="s">
        <v>22</v>
      </c>
      <c r="D56" s="43">
        <v>1810</v>
      </c>
      <c r="E56" s="43">
        <v>856</v>
      </c>
      <c r="F56" s="43">
        <v>386</v>
      </c>
      <c r="G56" s="43">
        <f t="shared" si="4"/>
        <v>21.325966850828728</v>
      </c>
      <c r="H56" s="43">
        <f t="shared" si="6"/>
        <v>45.09345794392524</v>
      </c>
      <c r="I56" s="43">
        <v>386</v>
      </c>
      <c r="J56" s="43">
        <f t="shared" si="0"/>
        <v>21.325966850828728</v>
      </c>
      <c r="K56" s="43">
        <f t="shared" si="1"/>
        <v>45.09345794392524</v>
      </c>
      <c r="L56" s="44">
        <v>786</v>
      </c>
      <c r="M56" s="45">
        <f t="shared" si="2"/>
        <v>43.425414364640886</v>
      </c>
      <c r="N56" s="45">
        <f t="shared" si="3"/>
        <v>91.82242990654206</v>
      </c>
    </row>
    <row r="57" spans="1:14" s="19" customFormat="1" ht="12.75">
      <c r="A57" s="39" t="s">
        <v>42</v>
      </c>
      <c r="B57" s="36" t="s">
        <v>43</v>
      </c>
      <c r="C57" s="36" t="s">
        <v>6</v>
      </c>
      <c r="D57" s="37">
        <f>D59+D61+D60+D58</f>
        <v>35222</v>
      </c>
      <c r="E57" s="37">
        <f>E59+E61+E60+E58</f>
        <v>29498.6</v>
      </c>
      <c r="F57" s="37">
        <f>F59+F61+F60+F58</f>
        <v>29834.6</v>
      </c>
      <c r="G57" s="37">
        <f t="shared" si="4"/>
        <v>84.70444608483334</v>
      </c>
      <c r="H57" s="37">
        <f t="shared" si="6"/>
        <v>101.13903710684575</v>
      </c>
      <c r="I57" s="37">
        <f>I59+I61+I60+I58</f>
        <v>24060</v>
      </c>
      <c r="J57" s="37">
        <f t="shared" si="0"/>
        <v>68.30957924024757</v>
      </c>
      <c r="K57" s="37">
        <f t="shared" si="1"/>
        <v>81.56319282949022</v>
      </c>
      <c r="L57" s="38">
        <f>L59+L61+L60+L58</f>
        <v>21149.6</v>
      </c>
      <c r="M57" s="34">
        <f t="shared" si="2"/>
        <v>60.04656180796093</v>
      </c>
      <c r="N57" s="34">
        <f t="shared" si="3"/>
        <v>71.6969618897168</v>
      </c>
    </row>
    <row r="58" spans="1:14" ht="12.75">
      <c r="A58" s="46" t="s">
        <v>44</v>
      </c>
      <c r="B58" s="41" t="s">
        <v>43</v>
      </c>
      <c r="C58" s="41" t="s">
        <v>5</v>
      </c>
      <c r="D58" s="43">
        <v>5310.9</v>
      </c>
      <c r="E58" s="43">
        <v>5390.8</v>
      </c>
      <c r="F58" s="43">
        <v>5320</v>
      </c>
      <c r="G58" s="43">
        <f t="shared" si="4"/>
        <v>100.17134572294715</v>
      </c>
      <c r="H58" s="43">
        <f t="shared" si="6"/>
        <v>98.68665133189879</v>
      </c>
      <c r="I58" s="43">
        <v>5320</v>
      </c>
      <c r="J58" s="43">
        <f t="shared" si="0"/>
        <v>100.17134572294715</v>
      </c>
      <c r="K58" s="43">
        <f t="shared" si="1"/>
        <v>98.68665133189879</v>
      </c>
      <c r="L58" s="44">
        <v>5320</v>
      </c>
      <c r="M58" s="45">
        <f t="shared" si="2"/>
        <v>100.17134572294715</v>
      </c>
      <c r="N58" s="45">
        <f t="shared" si="3"/>
        <v>98.68665133189879</v>
      </c>
    </row>
    <row r="59" spans="1:14" ht="12.75">
      <c r="A59" s="42" t="s">
        <v>45</v>
      </c>
      <c r="B59" s="41" t="s">
        <v>43</v>
      </c>
      <c r="C59" s="41" t="s">
        <v>10</v>
      </c>
      <c r="D59" s="44">
        <v>25411.3</v>
      </c>
      <c r="E59" s="44">
        <v>23804</v>
      </c>
      <c r="F59" s="44">
        <v>24033.8</v>
      </c>
      <c r="G59" s="43">
        <f t="shared" si="4"/>
        <v>94.57918327673121</v>
      </c>
      <c r="H59" s="43">
        <f t="shared" si="6"/>
        <v>100.96538396908082</v>
      </c>
      <c r="I59" s="44">
        <v>18259.2</v>
      </c>
      <c r="J59" s="43">
        <f t="shared" si="0"/>
        <v>71.85464734193057</v>
      </c>
      <c r="K59" s="43">
        <f t="shared" si="1"/>
        <v>76.7064358931272</v>
      </c>
      <c r="L59" s="44">
        <v>15348.8</v>
      </c>
      <c r="M59" s="45">
        <f t="shared" si="2"/>
        <v>60.401474934379586</v>
      </c>
      <c r="N59" s="45">
        <f t="shared" si="3"/>
        <v>64.47991934128717</v>
      </c>
    </row>
    <row r="60" spans="1:14" ht="12.75">
      <c r="A60" s="42" t="s">
        <v>46</v>
      </c>
      <c r="B60" s="41" t="s">
        <v>43</v>
      </c>
      <c r="C60" s="41" t="s">
        <v>12</v>
      </c>
      <c r="D60" s="44">
        <v>4499.8</v>
      </c>
      <c r="E60" s="44">
        <v>303.8</v>
      </c>
      <c r="F60" s="44">
        <v>480.8</v>
      </c>
      <c r="G60" s="43">
        <f t="shared" si="4"/>
        <v>10.684919329747988</v>
      </c>
      <c r="H60" s="43">
        <f t="shared" si="6"/>
        <v>158.26201448321265</v>
      </c>
      <c r="I60" s="44">
        <v>480.8</v>
      </c>
      <c r="J60" s="43">
        <f t="shared" si="0"/>
        <v>10.684919329747988</v>
      </c>
      <c r="K60" s="43">
        <f t="shared" si="1"/>
        <v>158.26201448321265</v>
      </c>
      <c r="L60" s="44">
        <v>480.8</v>
      </c>
      <c r="M60" s="45">
        <f t="shared" si="2"/>
        <v>10.684919329747988</v>
      </c>
      <c r="N60" s="45">
        <f t="shared" si="3"/>
        <v>158.26201448321265</v>
      </c>
    </row>
    <row r="61" spans="1:14" ht="12.75" hidden="1">
      <c r="A61" s="42" t="s">
        <v>47</v>
      </c>
      <c r="B61" s="41">
        <v>10</v>
      </c>
      <c r="C61" s="41" t="s">
        <v>16</v>
      </c>
      <c r="D61" s="44"/>
      <c r="E61" s="44"/>
      <c r="F61" s="44"/>
      <c r="G61" s="43" t="e">
        <f t="shared" si="4"/>
        <v>#DIV/0!</v>
      </c>
      <c r="H61" s="43" t="e">
        <f t="shared" si="6"/>
        <v>#DIV/0!</v>
      </c>
      <c r="I61" s="44"/>
      <c r="J61" s="43" t="e">
        <f t="shared" si="0"/>
        <v>#DIV/0!</v>
      </c>
      <c r="K61" s="43" t="e">
        <f t="shared" si="1"/>
        <v>#DIV/0!</v>
      </c>
      <c r="L61" s="44"/>
      <c r="M61" s="45" t="e">
        <f t="shared" si="2"/>
        <v>#DIV/0!</v>
      </c>
      <c r="N61" s="45" t="e">
        <f t="shared" si="3"/>
        <v>#DIV/0!</v>
      </c>
    </row>
    <row r="62" spans="1:14" s="19" customFormat="1" ht="12.75">
      <c r="A62" s="39" t="s">
        <v>48</v>
      </c>
      <c r="B62" s="36" t="s">
        <v>18</v>
      </c>
      <c r="C62" s="36" t="s">
        <v>6</v>
      </c>
      <c r="D62" s="38">
        <f>D63+D64</f>
        <v>31801.3</v>
      </c>
      <c r="E62" s="38">
        <f>E63+E64+E65</f>
        <v>20043.3</v>
      </c>
      <c r="F62" s="38">
        <f>F63+F64+F65</f>
        <v>34014.8</v>
      </c>
      <c r="G62" s="37">
        <f t="shared" si="4"/>
        <v>106.96040727894773</v>
      </c>
      <c r="H62" s="37">
        <f t="shared" si="6"/>
        <v>169.70658524294905</v>
      </c>
      <c r="I62" s="38">
        <f>I63+I64+I65</f>
        <v>21296.2</v>
      </c>
      <c r="J62" s="37">
        <f t="shared" si="0"/>
        <v>66.96644476798119</v>
      </c>
      <c r="K62" s="37">
        <f t="shared" si="1"/>
        <v>106.2509666571872</v>
      </c>
      <c r="L62" s="38">
        <f>L63+L64+L65</f>
        <v>21296.2</v>
      </c>
      <c r="M62" s="34">
        <f t="shared" si="2"/>
        <v>66.96644476798119</v>
      </c>
      <c r="N62" s="34">
        <f t="shared" si="3"/>
        <v>106.2509666571872</v>
      </c>
    </row>
    <row r="63" spans="1:14" ht="12.75">
      <c r="A63" s="42" t="s">
        <v>49</v>
      </c>
      <c r="B63" s="41" t="s">
        <v>18</v>
      </c>
      <c r="C63" s="41" t="s">
        <v>8</v>
      </c>
      <c r="D63" s="44">
        <v>31801.3</v>
      </c>
      <c r="E63" s="44">
        <v>19736.5</v>
      </c>
      <c r="F63" s="44">
        <v>33773.4</v>
      </c>
      <c r="G63" s="43">
        <f t="shared" si="4"/>
        <v>106.20131881401076</v>
      </c>
      <c r="H63" s="43">
        <f t="shared" si="6"/>
        <v>171.12152610645254</v>
      </c>
      <c r="I63" s="44">
        <v>21054.8</v>
      </c>
      <c r="J63" s="43">
        <f t="shared" si="0"/>
        <v>66.20735630304422</v>
      </c>
      <c r="K63" s="43">
        <f t="shared" si="1"/>
        <v>106.67950244470903</v>
      </c>
      <c r="L63" s="44">
        <v>21054.8</v>
      </c>
      <c r="M63" s="45">
        <f t="shared" si="2"/>
        <v>66.20735630304422</v>
      </c>
      <c r="N63" s="45">
        <f t="shared" si="3"/>
        <v>106.67950244470903</v>
      </c>
    </row>
    <row r="64" spans="1:14" ht="12.75" hidden="1">
      <c r="A64" s="42" t="s">
        <v>68</v>
      </c>
      <c r="B64" s="41" t="s">
        <v>18</v>
      </c>
      <c r="C64" s="41" t="s">
        <v>14</v>
      </c>
      <c r="D64" s="44"/>
      <c r="E64" s="44"/>
      <c r="F64" s="44"/>
      <c r="G64" s="43" t="e">
        <f t="shared" si="4"/>
        <v>#DIV/0!</v>
      </c>
      <c r="H64" s="43" t="e">
        <f t="shared" si="6"/>
        <v>#DIV/0!</v>
      </c>
      <c r="I64" s="44">
        <v>0</v>
      </c>
      <c r="J64" s="43" t="e">
        <f t="shared" si="0"/>
        <v>#DIV/0!</v>
      </c>
      <c r="K64" s="43" t="e">
        <f t="shared" si="1"/>
        <v>#DIV/0!</v>
      </c>
      <c r="L64" s="44">
        <v>0</v>
      </c>
      <c r="M64" s="45" t="e">
        <f t="shared" si="2"/>
        <v>#DIV/0!</v>
      </c>
      <c r="N64" s="45" t="e">
        <f t="shared" si="3"/>
        <v>#DIV/0!</v>
      </c>
    </row>
    <row r="65" spans="1:14" ht="12.75">
      <c r="A65" s="42" t="s">
        <v>98</v>
      </c>
      <c r="B65" s="41" t="s">
        <v>18</v>
      </c>
      <c r="C65" s="41" t="s">
        <v>10</v>
      </c>
      <c r="D65" s="44">
        <v>0</v>
      </c>
      <c r="E65" s="44">
        <v>306.8</v>
      </c>
      <c r="F65" s="44">
        <v>241.4</v>
      </c>
      <c r="G65" s="43">
        <v>0</v>
      </c>
      <c r="H65" s="43">
        <f t="shared" si="6"/>
        <v>78.68318122555411</v>
      </c>
      <c r="I65" s="44">
        <v>241.4</v>
      </c>
      <c r="J65" s="43">
        <v>0</v>
      </c>
      <c r="K65" s="43">
        <f t="shared" si="1"/>
        <v>78.68318122555411</v>
      </c>
      <c r="L65" s="44">
        <v>241.4</v>
      </c>
      <c r="M65" s="45">
        <v>0</v>
      </c>
      <c r="N65" s="45">
        <f t="shared" si="3"/>
        <v>78.68318122555411</v>
      </c>
    </row>
    <row r="66" spans="1:14" s="19" customFormat="1" ht="12.75">
      <c r="A66" s="35" t="s">
        <v>86</v>
      </c>
      <c r="B66" s="36" t="s">
        <v>20</v>
      </c>
      <c r="C66" s="36" t="s">
        <v>6</v>
      </c>
      <c r="D66" s="38">
        <f>SUM(D67)</f>
        <v>51.3</v>
      </c>
      <c r="E66" s="38">
        <f>SUM(E67)</f>
        <v>80</v>
      </c>
      <c r="F66" s="38">
        <f>SUM(F67)</f>
        <v>0</v>
      </c>
      <c r="G66" s="43">
        <f t="shared" si="4"/>
        <v>0</v>
      </c>
      <c r="H66" s="43">
        <f t="shared" si="6"/>
        <v>0</v>
      </c>
      <c r="I66" s="38">
        <f>SUM(I67)</f>
        <v>0</v>
      </c>
      <c r="J66" s="43">
        <f t="shared" si="0"/>
        <v>0</v>
      </c>
      <c r="K66" s="43">
        <f t="shared" si="1"/>
        <v>0</v>
      </c>
      <c r="L66" s="38">
        <f>SUM(L67)</f>
        <v>0</v>
      </c>
      <c r="M66" s="45">
        <f t="shared" si="2"/>
        <v>0</v>
      </c>
      <c r="N66" s="45">
        <f t="shared" si="3"/>
        <v>0</v>
      </c>
    </row>
    <row r="67" spans="1:14" ht="26.25" customHeight="1">
      <c r="A67" s="42" t="s">
        <v>87</v>
      </c>
      <c r="B67" s="41" t="s">
        <v>20</v>
      </c>
      <c r="C67" s="41" t="s">
        <v>5</v>
      </c>
      <c r="D67" s="44">
        <v>51.3</v>
      </c>
      <c r="E67" s="44">
        <v>80</v>
      </c>
      <c r="F67" s="44">
        <v>0</v>
      </c>
      <c r="G67" s="43">
        <f t="shared" si="4"/>
        <v>0</v>
      </c>
      <c r="H67" s="43">
        <f t="shared" si="6"/>
        <v>0</v>
      </c>
      <c r="I67" s="44">
        <v>0</v>
      </c>
      <c r="J67" s="43">
        <f t="shared" si="0"/>
        <v>0</v>
      </c>
      <c r="K67" s="43">
        <f t="shared" si="1"/>
        <v>0</v>
      </c>
      <c r="L67" s="44">
        <v>0</v>
      </c>
      <c r="M67" s="45">
        <f t="shared" si="2"/>
        <v>0</v>
      </c>
      <c r="N67" s="45">
        <f t="shared" si="3"/>
        <v>0</v>
      </c>
    </row>
    <row r="68" spans="1:14" s="19" customFormat="1" ht="38.25">
      <c r="A68" s="35" t="s">
        <v>50</v>
      </c>
      <c r="B68" s="36" t="s">
        <v>51</v>
      </c>
      <c r="C68" s="36" t="s">
        <v>6</v>
      </c>
      <c r="D68" s="38">
        <f>D69+D70+D71</f>
        <v>0</v>
      </c>
      <c r="E68" s="38">
        <f>E69+E70+E71</f>
        <v>0</v>
      </c>
      <c r="F68" s="38">
        <f>F69+F70+F71</f>
        <v>0</v>
      </c>
      <c r="G68" s="37">
        <v>0</v>
      </c>
      <c r="H68" s="37">
        <v>0</v>
      </c>
      <c r="I68" s="38">
        <f>I69+I70+I71</f>
        <v>0</v>
      </c>
      <c r="J68" s="37">
        <v>0</v>
      </c>
      <c r="K68" s="37">
        <v>0</v>
      </c>
      <c r="L68" s="38">
        <f>L69+L70+L71</f>
        <v>0</v>
      </c>
      <c r="M68" s="34">
        <v>0</v>
      </c>
      <c r="N68" s="34">
        <v>0</v>
      </c>
    </row>
    <row r="69" spans="1:14" ht="38.25">
      <c r="A69" s="47" t="s">
        <v>54</v>
      </c>
      <c r="B69" s="41" t="s">
        <v>51</v>
      </c>
      <c r="C69" s="41" t="s">
        <v>5</v>
      </c>
      <c r="D69" s="44">
        <v>0</v>
      </c>
      <c r="E69" s="44">
        <v>0</v>
      </c>
      <c r="F69" s="44">
        <v>0</v>
      </c>
      <c r="G69" s="43">
        <v>0</v>
      </c>
      <c r="H69" s="43">
        <v>0</v>
      </c>
      <c r="I69" s="44">
        <v>0</v>
      </c>
      <c r="J69" s="43">
        <v>0</v>
      </c>
      <c r="K69" s="43">
        <v>0</v>
      </c>
      <c r="L69" s="44">
        <v>0</v>
      </c>
      <c r="M69" s="45">
        <v>0</v>
      </c>
      <c r="N69" s="45">
        <v>0</v>
      </c>
    </row>
    <row r="70" spans="1:14" ht="12.75">
      <c r="A70" s="47" t="s">
        <v>55</v>
      </c>
      <c r="B70" s="41" t="s">
        <v>51</v>
      </c>
      <c r="C70" s="41" t="s">
        <v>8</v>
      </c>
      <c r="D70" s="44">
        <v>0</v>
      </c>
      <c r="E70" s="44">
        <v>0</v>
      </c>
      <c r="F70" s="44">
        <v>0</v>
      </c>
      <c r="G70" s="43">
        <v>0</v>
      </c>
      <c r="H70" s="43">
        <v>0</v>
      </c>
      <c r="I70" s="44">
        <v>0</v>
      </c>
      <c r="J70" s="43">
        <v>0</v>
      </c>
      <c r="K70" s="43">
        <v>0</v>
      </c>
      <c r="L70" s="44">
        <v>0</v>
      </c>
      <c r="M70" s="45">
        <v>0</v>
      </c>
      <c r="N70" s="45">
        <v>0</v>
      </c>
    </row>
    <row r="71" spans="1:14" ht="12.75" hidden="1">
      <c r="A71" s="47" t="s">
        <v>71</v>
      </c>
      <c r="B71" s="41" t="s">
        <v>51</v>
      </c>
      <c r="C71" s="41" t="s">
        <v>10</v>
      </c>
      <c r="D71" s="44"/>
      <c r="E71" s="44"/>
      <c r="F71" s="44"/>
      <c r="G71" s="43" t="e">
        <f t="shared" si="4"/>
        <v>#DIV/0!</v>
      </c>
      <c r="H71" s="43" t="e">
        <f t="shared" si="6"/>
        <v>#DIV/0!</v>
      </c>
      <c r="I71" s="44"/>
      <c r="J71" s="43" t="e">
        <f t="shared" si="0"/>
        <v>#DIV/0!</v>
      </c>
      <c r="K71" s="43" t="e">
        <f t="shared" si="1"/>
        <v>#DIV/0!</v>
      </c>
      <c r="L71" s="44"/>
      <c r="M71" s="45" t="e">
        <f t="shared" si="2"/>
        <v>#DIV/0!</v>
      </c>
      <c r="N71" s="45" t="e">
        <f t="shared" si="3"/>
        <v>#DIV/0!</v>
      </c>
    </row>
    <row r="72" spans="1:14" s="19" customFormat="1" ht="12.75">
      <c r="A72" s="39" t="s">
        <v>56</v>
      </c>
      <c r="B72" s="36"/>
      <c r="C72" s="36"/>
      <c r="D72" s="38">
        <f>D7+D18+D20+D24+D33+D42+D45+D51+D54+D57+D68+D62+D66</f>
        <v>1175643.1</v>
      </c>
      <c r="E72" s="38">
        <f>E7+E18+E20+E24+E33+E42+E45+E51+E54+E57+E68+E62+E66</f>
        <v>1103506.5</v>
      </c>
      <c r="F72" s="38">
        <f>F7+F18+F20+F24+F33+F42+F45+F51+F54+F57+F68+F62+F66</f>
        <v>1067013.5999999999</v>
      </c>
      <c r="G72" s="37">
        <f t="shared" si="4"/>
        <v>90.7599934027597</v>
      </c>
      <c r="H72" s="37">
        <f t="shared" si="6"/>
        <v>96.69300543313518</v>
      </c>
      <c r="I72" s="38">
        <f>I7+I20+I24+I33+I42+I45+I51+I54+I57+I68+I62</f>
        <v>1001230.8</v>
      </c>
      <c r="J72" s="37">
        <f t="shared" si="0"/>
        <v>85.16451974242864</v>
      </c>
      <c r="K72" s="37">
        <f t="shared" si="1"/>
        <v>90.73175373230697</v>
      </c>
      <c r="L72" s="38">
        <f>L7+L20+L24+L33+L42+L45+L51+L54+L57+L68+L62</f>
        <v>1011661.2999999999</v>
      </c>
      <c r="M72" s="34">
        <f t="shared" si="2"/>
        <v>86.05173627948821</v>
      </c>
      <c r="N72" s="34">
        <f t="shared" si="3"/>
        <v>91.6769679199896</v>
      </c>
    </row>
    <row r="73" spans="1:14" s="19" customFormat="1" ht="12.75">
      <c r="A73" s="40" t="s">
        <v>60</v>
      </c>
      <c r="B73" s="36"/>
      <c r="C73" s="36"/>
      <c r="D73" s="38"/>
      <c r="E73" s="38"/>
      <c r="F73" s="38"/>
      <c r="G73" s="37"/>
      <c r="H73" s="37"/>
      <c r="I73" s="38">
        <v>13887.6</v>
      </c>
      <c r="J73" s="37"/>
      <c r="K73" s="37"/>
      <c r="L73" s="38">
        <v>30888.1</v>
      </c>
      <c r="M73" s="34"/>
      <c r="N73" s="34"/>
    </row>
    <row r="74" spans="1:14" s="19" customFormat="1" ht="12.75">
      <c r="A74" s="39" t="s">
        <v>56</v>
      </c>
      <c r="B74" s="36"/>
      <c r="C74" s="36"/>
      <c r="D74" s="38">
        <f>SUM(D72+D73)</f>
        <v>1175643.1</v>
      </c>
      <c r="E74" s="38">
        <f>SUM(E72+E73)</f>
        <v>1103506.5</v>
      </c>
      <c r="F74" s="38">
        <f>SUM(F72+F73)</f>
        <v>1067013.5999999999</v>
      </c>
      <c r="G74" s="37">
        <f t="shared" si="4"/>
        <v>90.7599934027597</v>
      </c>
      <c r="H74" s="38">
        <f>H57+H51+H45+H42+H24+H7+H62+H54+H68+H33+H20</f>
        <v>991.7835006656892</v>
      </c>
      <c r="I74" s="38">
        <f>I72+I73</f>
        <v>1015118.4</v>
      </c>
      <c r="J74" s="37">
        <f t="shared" si="0"/>
        <v>86.34579661123347</v>
      </c>
      <c r="K74" s="37">
        <f t="shared" si="1"/>
        <v>91.99025107690802</v>
      </c>
      <c r="L74" s="38">
        <f>L72+L73</f>
        <v>1042549.3999999999</v>
      </c>
      <c r="M74" s="34">
        <f t="shared" si="2"/>
        <v>88.67907275600902</v>
      </c>
      <c r="N74" s="34">
        <f t="shared" si="3"/>
        <v>94.47605428694801</v>
      </c>
    </row>
    <row r="75" spans="6:8" ht="12.75">
      <c r="F75" s="26"/>
      <c r="G75" s="26"/>
      <c r="H75" s="26"/>
    </row>
    <row r="76" spans="6:8" ht="12.75">
      <c r="F76" s="26"/>
      <c r="G76" s="26"/>
      <c r="H76" s="26"/>
    </row>
    <row r="77" spans="6:8" ht="12.75">
      <c r="F77" s="26"/>
      <c r="G77" s="26"/>
      <c r="H77" s="26"/>
    </row>
    <row r="78" spans="6:8" ht="12.75">
      <c r="F78" s="26"/>
      <c r="G78" s="26"/>
      <c r="H78" s="26"/>
    </row>
    <row r="79" spans="6:8" ht="12.75">
      <c r="F79" s="26"/>
      <c r="G79" s="26"/>
      <c r="H79" s="26"/>
    </row>
    <row r="80" spans="6:8" ht="12.75">
      <c r="F80" s="26"/>
      <c r="G80" s="26"/>
      <c r="H80" s="26"/>
    </row>
    <row r="81" spans="6:8" ht="12.75">
      <c r="F81" s="26"/>
      <c r="G81" s="26"/>
      <c r="H81" s="26"/>
    </row>
    <row r="82" spans="6:8" ht="12.75">
      <c r="F82" s="26"/>
      <c r="G82" s="26"/>
      <c r="H82" s="26"/>
    </row>
    <row r="83" spans="6:8" ht="12.75">
      <c r="F83" s="26"/>
      <c r="G83" s="26"/>
      <c r="H83" s="26"/>
    </row>
    <row r="84" spans="6:8" ht="12.75">
      <c r="F84" s="26"/>
      <c r="G84" s="26"/>
      <c r="H84" s="26"/>
    </row>
    <row r="85" spans="6:8" ht="12.75">
      <c r="F85" s="26"/>
      <c r="G85" s="26"/>
      <c r="H85" s="26"/>
    </row>
  </sheetData>
  <sheetProtection selectLockedCells="1" selectUnlockedCells="1"/>
  <mergeCells count="8">
    <mergeCell ref="A1:N1"/>
    <mergeCell ref="M4:M5"/>
    <mergeCell ref="N4:N5"/>
    <mergeCell ref="A2:H2"/>
    <mergeCell ref="H4:H5"/>
    <mergeCell ref="G4:G5"/>
    <mergeCell ref="J4:J5"/>
    <mergeCell ref="K4:K5"/>
  </mergeCells>
  <printOptions/>
  <pageMargins left="0.984251968503937" right="0.3937007874015748" top="0.5905511811023623" bottom="0.3937007874015748" header="0.5118110236220472" footer="0.5118110236220472"/>
  <pageSetup fitToHeight="2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1.00390625" style="4" customWidth="1"/>
    <col min="2" max="2" width="6.8515625" style="4" customWidth="1"/>
    <col min="3" max="3" width="6.57421875" style="4" customWidth="1"/>
    <col min="4" max="4" width="12.57421875" style="4" customWidth="1"/>
    <col min="5" max="5" width="12.421875" style="4" customWidth="1"/>
    <col min="6" max="7" width="12.57421875" style="4" customWidth="1"/>
    <col min="8" max="11" width="13.28125" style="4" customWidth="1"/>
    <col min="12" max="12" width="12.8515625" style="4" customWidth="1"/>
    <col min="13" max="16384" width="9.140625" style="4" customWidth="1"/>
  </cols>
  <sheetData>
    <row r="1" spans="1:13" ht="24" customHeight="1">
      <c r="A1" s="56" t="s">
        <v>76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</row>
    <row r="2" spans="1:8" ht="12.75">
      <c r="A2" s="52"/>
      <c r="B2" s="52"/>
      <c r="C2" s="52"/>
      <c r="D2" s="52"/>
      <c r="E2" s="52"/>
      <c r="F2" s="52"/>
      <c r="G2" s="52"/>
      <c r="H2" s="52"/>
    </row>
    <row r="4" spans="1:14" ht="58.5" customHeight="1">
      <c r="A4" s="5" t="s">
        <v>0</v>
      </c>
      <c r="B4" s="5" t="s">
        <v>1</v>
      </c>
      <c r="C4" s="6" t="s">
        <v>2</v>
      </c>
      <c r="D4" s="7" t="s">
        <v>77</v>
      </c>
      <c r="E4" s="7" t="s">
        <v>78</v>
      </c>
      <c r="F4" s="7" t="s">
        <v>70</v>
      </c>
      <c r="G4" s="49" t="s">
        <v>79</v>
      </c>
      <c r="H4" s="51" t="s">
        <v>80</v>
      </c>
      <c r="I4" s="7" t="s">
        <v>72</v>
      </c>
      <c r="J4" s="49" t="s">
        <v>81</v>
      </c>
      <c r="K4" s="51" t="s">
        <v>82</v>
      </c>
      <c r="L4" s="27" t="s">
        <v>83</v>
      </c>
      <c r="M4" s="49" t="s">
        <v>84</v>
      </c>
      <c r="N4" s="51" t="s">
        <v>85</v>
      </c>
    </row>
    <row r="5" spans="1:14" ht="21" customHeight="1">
      <c r="A5" s="8"/>
      <c r="B5" s="8"/>
      <c r="C5" s="8"/>
      <c r="D5" s="9" t="s">
        <v>3</v>
      </c>
      <c r="E5" s="9" t="s">
        <v>3</v>
      </c>
      <c r="F5" s="9" t="s">
        <v>3</v>
      </c>
      <c r="G5" s="50"/>
      <c r="H5" s="51"/>
      <c r="I5" s="9" t="s">
        <v>3</v>
      </c>
      <c r="J5" s="50"/>
      <c r="K5" s="51"/>
      <c r="L5" s="28" t="s">
        <v>3</v>
      </c>
      <c r="M5" s="50"/>
      <c r="N5" s="51"/>
    </row>
    <row r="6" spans="1:14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29">
        <v>12</v>
      </c>
      <c r="M6" s="30">
        <v>14</v>
      </c>
      <c r="N6" s="30">
        <v>15</v>
      </c>
    </row>
    <row r="7" spans="1:14" ht="15">
      <c r="A7" s="11" t="s">
        <v>4</v>
      </c>
      <c r="B7" s="12" t="s">
        <v>5</v>
      </c>
      <c r="C7" s="2" t="s">
        <v>6</v>
      </c>
      <c r="D7" s="13">
        <f>D8+D10+D14+D9+D16+D15+D13</f>
        <v>55375.7</v>
      </c>
      <c r="E7" s="13">
        <f>E8+E10+E14+E9+E16+E15+E13</f>
        <v>66395.1</v>
      </c>
      <c r="F7" s="13">
        <f>F8+F10+F14+F9+F16+F15+F13</f>
        <v>67390.59999999999</v>
      </c>
      <c r="G7" s="13">
        <f>F7/D7*100</f>
        <v>121.69706206874133</v>
      </c>
      <c r="H7" s="13">
        <f>F7/E7*100</f>
        <v>101.49935763331929</v>
      </c>
      <c r="I7" s="13">
        <f>I8+I10+I14+I9+I16+I15+I13</f>
        <v>65000.6</v>
      </c>
      <c r="J7" s="13">
        <f>I7/D7*100</f>
        <v>117.38108953927444</v>
      </c>
      <c r="K7" s="13">
        <f>I7/E7*100</f>
        <v>97.89969440515941</v>
      </c>
      <c r="L7" s="23">
        <f>L8+L10+L14+L9+L16+L15+L13</f>
        <v>65000.600000000006</v>
      </c>
      <c r="M7" s="31">
        <f>L7/D7*100</f>
        <v>117.38108953927447</v>
      </c>
      <c r="N7" s="31">
        <f>L7/E7*100</f>
        <v>97.89969440515942</v>
      </c>
    </row>
    <row r="8" spans="1:14" ht="38.25">
      <c r="A8" s="1" t="s">
        <v>7</v>
      </c>
      <c r="B8" s="14" t="s">
        <v>5</v>
      </c>
      <c r="C8" s="14" t="s">
        <v>8</v>
      </c>
      <c r="D8" s="15">
        <v>1675.1</v>
      </c>
      <c r="E8" s="15">
        <v>2024.9</v>
      </c>
      <c r="F8" s="15">
        <v>1916.7</v>
      </c>
      <c r="G8" s="13">
        <f>F8/D8*100</f>
        <v>114.42301952122263</v>
      </c>
      <c r="H8" s="15">
        <f>F8/E8*100</f>
        <v>94.65652624820979</v>
      </c>
      <c r="I8" s="15">
        <v>1916.7</v>
      </c>
      <c r="J8" s="13">
        <f aca="true" t="shared" si="0" ref="J8:J67">I8/D8*100</f>
        <v>114.42301952122263</v>
      </c>
      <c r="K8" s="13">
        <f aca="true" t="shared" si="1" ref="K8:K67">I8/E8*100</f>
        <v>94.65652624820979</v>
      </c>
      <c r="L8" s="22">
        <v>1916.7</v>
      </c>
      <c r="M8" s="31">
        <f aca="true" t="shared" si="2" ref="M8:M67">L8/D8*100</f>
        <v>114.42301952122263</v>
      </c>
      <c r="N8" s="31">
        <f aca="true" t="shared" si="3" ref="N8:N67">L8/E8*100</f>
        <v>94.65652624820979</v>
      </c>
    </row>
    <row r="9" spans="1:14" ht="51">
      <c r="A9" s="1" t="s">
        <v>9</v>
      </c>
      <c r="B9" s="14" t="s">
        <v>5</v>
      </c>
      <c r="C9" s="14" t="s">
        <v>10</v>
      </c>
      <c r="D9" s="15">
        <v>2761.9</v>
      </c>
      <c r="E9" s="15">
        <v>2867.5</v>
      </c>
      <c r="F9" s="15">
        <v>2963.1</v>
      </c>
      <c r="G9" s="13">
        <f aca="true" t="shared" si="4" ref="G9:G67">F9/D9*100</f>
        <v>107.28484014627611</v>
      </c>
      <c r="H9" s="15">
        <f>F9/E9*100</f>
        <v>103.33391455972101</v>
      </c>
      <c r="I9" s="15">
        <v>2963.1</v>
      </c>
      <c r="J9" s="13">
        <f t="shared" si="0"/>
        <v>107.28484014627611</v>
      </c>
      <c r="K9" s="13">
        <f t="shared" si="1"/>
        <v>103.33391455972101</v>
      </c>
      <c r="L9" s="22">
        <v>2963.1</v>
      </c>
      <c r="M9" s="31">
        <f t="shared" si="2"/>
        <v>107.28484014627611</v>
      </c>
      <c r="N9" s="31">
        <f t="shared" si="3"/>
        <v>103.33391455972101</v>
      </c>
    </row>
    <row r="10" spans="1:14" ht="51">
      <c r="A10" s="1" t="s">
        <v>11</v>
      </c>
      <c r="B10" s="14" t="s">
        <v>5</v>
      </c>
      <c r="C10" s="14" t="s">
        <v>12</v>
      </c>
      <c r="D10" s="15">
        <v>28472</v>
      </c>
      <c r="E10" s="15">
        <v>36858.1</v>
      </c>
      <c r="F10" s="15">
        <v>32882.8</v>
      </c>
      <c r="G10" s="13">
        <f t="shared" si="4"/>
        <v>115.49171115481877</v>
      </c>
      <c r="H10" s="15">
        <f>F10/E10*100</f>
        <v>89.21458241200713</v>
      </c>
      <c r="I10" s="15">
        <v>30883.5</v>
      </c>
      <c r="J10" s="13">
        <f t="shared" si="0"/>
        <v>108.4697246417533</v>
      </c>
      <c r="K10" s="13">
        <f t="shared" si="1"/>
        <v>83.7902659116992</v>
      </c>
      <c r="L10" s="22">
        <v>30883.7</v>
      </c>
      <c r="M10" s="31">
        <f t="shared" si="2"/>
        <v>108.47042708626017</v>
      </c>
      <c r="N10" s="31">
        <f t="shared" si="3"/>
        <v>83.79080853326678</v>
      </c>
    </row>
    <row r="11" spans="1:14" ht="15">
      <c r="A11" s="16" t="s">
        <v>52</v>
      </c>
      <c r="B11" s="14"/>
      <c r="C11" s="14"/>
      <c r="D11" s="15"/>
      <c r="E11" s="15"/>
      <c r="F11" s="15"/>
      <c r="G11" s="13"/>
      <c r="H11" s="15"/>
      <c r="I11" s="15"/>
      <c r="J11" s="13"/>
      <c r="K11" s="13"/>
      <c r="L11" s="22"/>
      <c r="M11" s="31"/>
      <c r="N11" s="31"/>
    </row>
    <row r="12" spans="1:14" ht="15">
      <c r="A12" s="16" t="s">
        <v>53</v>
      </c>
      <c r="B12" s="17"/>
      <c r="C12" s="17"/>
      <c r="D12" s="18">
        <v>331.1</v>
      </c>
      <c r="E12" s="18">
        <v>0</v>
      </c>
      <c r="F12" s="18"/>
      <c r="G12" s="13">
        <f t="shared" si="4"/>
        <v>0</v>
      </c>
      <c r="H12" s="15" t="e">
        <f aca="true" t="shared" si="5" ref="H12:H23">F12/E12*100</f>
        <v>#DIV/0!</v>
      </c>
      <c r="I12" s="18"/>
      <c r="J12" s="13">
        <f t="shared" si="0"/>
        <v>0</v>
      </c>
      <c r="K12" s="13" t="e">
        <f t="shared" si="1"/>
        <v>#DIV/0!</v>
      </c>
      <c r="L12" s="32"/>
      <c r="M12" s="31">
        <f t="shared" si="2"/>
        <v>0</v>
      </c>
      <c r="N12" s="31" t="e">
        <f t="shared" si="3"/>
        <v>#DIV/0!</v>
      </c>
    </row>
    <row r="13" spans="1:14" ht="15">
      <c r="A13" s="1" t="s">
        <v>13</v>
      </c>
      <c r="B13" s="14" t="s">
        <v>5</v>
      </c>
      <c r="C13" s="14" t="s">
        <v>14</v>
      </c>
      <c r="D13" s="15">
        <v>5.7</v>
      </c>
      <c r="E13" s="15">
        <v>5.4</v>
      </c>
      <c r="F13" s="15">
        <v>16.7</v>
      </c>
      <c r="G13" s="13">
        <f t="shared" si="4"/>
        <v>292.98245614035085</v>
      </c>
      <c r="H13" s="15">
        <f t="shared" si="5"/>
        <v>309.25925925925924</v>
      </c>
      <c r="I13" s="15">
        <v>2</v>
      </c>
      <c r="J13" s="13">
        <f t="shared" si="0"/>
        <v>35.08771929824561</v>
      </c>
      <c r="K13" s="13">
        <f t="shared" si="1"/>
        <v>37.03703703703704</v>
      </c>
      <c r="L13" s="22">
        <v>1.8</v>
      </c>
      <c r="M13" s="31">
        <f t="shared" si="2"/>
        <v>31.57894736842105</v>
      </c>
      <c r="N13" s="31">
        <f t="shared" si="3"/>
        <v>33.33333333333333</v>
      </c>
    </row>
    <row r="14" spans="1:14" ht="40.5" customHeight="1">
      <c r="A14" s="1" t="s">
        <v>15</v>
      </c>
      <c r="B14" s="14" t="s">
        <v>5</v>
      </c>
      <c r="C14" s="14" t="s">
        <v>16</v>
      </c>
      <c r="D14" s="15">
        <v>6647.5</v>
      </c>
      <c r="E14" s="15">
        <v>7353.3</v>
      </c>
      <c r="F14" s="15">
        <v>7412.3</v>
      </c>
      <c r="G14" s="13">
        <f t="shared" si="4"/>
        <v>111.50507709665287</v>
      </c>
      <c r="H14" s="15">
        <f t="shared" si="5"/>
        <v>100.80236084479077</v>
      </c>
      <c r="I14" s="15">
        <v>7412.3</v>
      </c>
      <c r="J14" s="13">
        <f t="shared" si="0"/>
        <v>111.50507709665287</v>
      </c>
      <c r="K14" s="13">
        <f t="shared" si="1"/>
        <v>100.80236084479077</v>
      </c>
      <c r="L14" s="22">
        <v>7412.3</v>
      </c>
      <c r="M14" s="31">
        <f t="shared" si="2"/>
        <v>111.50507709665287</v>
      </c>
      <c r="N14" s="31">
        <f t="shared" si="3"/>
        <v>100.80236084479077</v>
      </c>
    </row>
    <row r="15" spans="1:14" ht="12" customHeight="1">
      <c r="A15" s="1" t="s">
        <v>17</v>
      </c>
      <c r="B15" s="14" t="s">
        <v>5</v>
      </c>
      <c r="C15" s="14" t="s">
        <v>18</v>
      </c>
      <c r="D15" s="15">
        <v>0</v>
      </c>
      <c r="E15" s="15">
        <v>0</v>
      </c>
      <c r="F15" s="15">
        <v>3000</v>
      </c>
      <c r="G15" s="13"/>
      <c r="H15" s="15" t="e">
        <f t="shared" si="5"/>
        <v>#DIV/0!</v>
      </c>
      <c r="I15" s="15">
        <v>3000</v>
      </c>
      <c r="J15" s="13"/>
      <c r="K15" s="13" t="e">
        <f t="shared" si="1"/>
        <v>#DIV/0!</v>
      </c>
      <c r="L15" s="22">
        <v>3000</v>
      </c>
      <c r="M15" s="31"/>
      <c r="N15" s="31" t="e">
        <f t="shared" si="3"/>
        <v>#DIV/0!</v>
      </c>
    </row>
    <row r="16" spans="1:14" ht="15">
      <c r="A16" s="1" t="s">
        <v>19</v>
      </c>
      <c r="B16" s="14" t="s">
        <v>5</v>
      </c>
      <c r="C16" s="14" t="s">
        <v>20</v>
      </c>
      <c r="D16" s="15">
        <v>15813.5</v>
      </c>
      <c r="E16" s="15">
        <v>17285.9</v>
      </c>
      <c r="F16" s="15">
        <v>19199</v>
      </c>
      <c r="G16" s="13">
        <f t="shared" si="4"/>
        <v>121.40892275587314</v>
      </c>
      <c r="H16" s="15">
        <f t="shared" si="5"/>
        <v>111.06740175518775</v>
      </c>
      <c r="I16" s="15">
        <v>18823</v>
      </c>
      <c r="J16" s="13">
        <f t="shared" si="0"/>
        <v>119.03120751256837</v>
      </c>
      <c r="K16" s="13">
        <f t="shared" si="1"/>
        <v>108.8922185133548</v>
      </c>
      <c r="L16" s="22">
        <v>18823</v>
      </c>
      <c r="M16" s="31">
        <f t="shared" si="2"/>
        <v>119.03120751256837</v>
      </c>
      <c r="N16" s="31">
        <f t="shared" si="3"/>
        <v>108.8922185133548</v>
      </c>
    </row>
    <row r="17" spans="1:14" ht="29.25" customHeight="1">
      <c r="A17" s="11" t="s">
        <v>21</v>
      </c>
      <c r="B17" s="12" t="s">
        <v>10</v>
      </c>
      <c r="C17" s="12" t="s">
        <v>6</v>
      </c>
      <c r="D17" s="13">
        <f>D18+D20</f>
        <v>469.6</v>
      </c>
      <c r="E17" s="13">
        <f>E18+E20+E19</f>
        <v>985.6</v>
      </c>
      <c r="F17" s="13">
        <f>F18+F19+F20</f>
        <v>949.9</v>
      </c>
      <c r="G17" s="13">
        <f t="shared" si="4"/>
        <v>202.278534923339</v>
      </c>
      <c r="H17" s="13">
        <f t="shared" si="5"/>
        <v>96.3778409090909</v>
      </c>
      <c r="I17" s="13">
        <f>I18+I19+I20</f>
        <v>955.1</v>
      </c>
      <c r="J17" s="13">
        <f t="shared" si="0"/>
        <v>203.38586030664393</v>
      </c>
      <c r="K17" s="13">
        <f t="shared" si="1"/>
        <v>96.90543831168831</v>
      </c>
      <c r="L17" s="23">
        <f>L18+L19+L20</f>
        <v>955.1</v>
      </c>
      <c r="M17" s="31">
        <f t="shared" si="2"/>
        <v>203.38586030664393</v>
      </c>
      <c r="N17" s="31">
        <f t="shared" si="3"/>
        <v>96.90543831168831</v>
      </c>
    </row>
    <row r="18" spans="1:14" ht="24" customHeight="1">
      <c r="A18" s="1" t="s">
        <v>74</v>
      </c>
      <c r="B18" s="14" t="s">
        <v>10</v>
      </c>
      <c r="C18" s="14" t="s">
        <v>22</v>
      </c>
      <c r="D18" s="15">
        <v>317.7</v>
      </c>
      <c r="E18" s="15">
        <v>0</v>
      </c>
      <c r="F18" s="15">
        <v>0</v>
      </c>
      <c r="G18" s="13">
        <f t="shared" si="4"/>
        <v>0</v>
      </c>
      <c r="H18" s="15" t="e">
        <f t="shared" si="5"/>
        <v>#DIV/0!</v>
      </c>
      <c r="I18" s="15">
        <v>0</v>
      </c>
      <c r="J18" s="13">
        <f t="shared" si="0"/>
        <v>0</v>
      </c>
      <c r="K18" s="13" t="e">
        <f t="shared" si="1"/>
        <v>#DIV/0!</v>
      </c>
      <c r="L18" s="22">
        <v>0</v>
      </c>
      <c r="M18" s="31">
        <f t="shared" si="2"/>
        <v>0</v>
      </c>
      <c r="N18" s="31" t="e">
        <f t="shared" si="3"/>
        <v>#DIV/0!</v>
      </c>
    </row>
    <row r="19" spans="1:14" ht="40.5" customHeight="1">
      <c r="A19" s="1" t="s">
        <v>73</v>
      </c>
      <c r="B19" s="14" t="s">
        <v>10</v>
      </c>
      <c r="C19" s="14" t="s">
        <v>43</v>
      </c>
      <c r="D19" s="15"/>
      <c r="E19" s="15">
        <v>800</v>
      </c>
      <c r="F19" s="15">
        <v>800</v>
      </c>
      <c r="G19" s="13" t="e">
        <f t="shared" si="4"/>
        <v>#DIV/0!</v>
      </c>
      <c r="H19" s="15">
        <f t="shared" si="5"/>
        <v>100</v>
      </c>
      <c r="I19" s="15">
        <v>800</v>
      </c>
      <c r="J19" s="13" t="e">
        <f t="shared" si="0"/>
        <v>#DIV/0!</v>
      </c>
      <c r="K19" s="13">
        <f t="shared" si="1"/>
        <v>100</v>
      </c>
      <c r="L19" s="22">
        <v>800</v>
      </c>
      <c r="M19" s="31" t="e">
        <f t="shared" si="2"/>
        <v>#DIV/0!</v>
      </c>
      <c r="N19" s="31">
        <f t="shared" si="3"/>
        <v>100</v>
      </c>
    </row>
    <row r="20" spans="1:14" ht="27" customHeight="1">
      <c r="A20" s="1" t="s">
        <v>58</v>
      </c>
      <c r="B20" s="14" t="s">
        <v>10</v>
      </c>
      <c r="C20" s="14" t="s">
        <v>51</v>
      </c>
      <c r="D20" s="15">
        <v>151.9</v>
      </c>
      <c r="E20" s="15">
        <v>185.6</v>
      </c>
      <c r="F20" s="15">
        <v>149.9</v>
      </c>
      <c r="G20" s="13">
        <f t="shared" si="4"/>
        <v>98.68334430546412</v>
      </c>
      <c r="H20" s="15">
        <f t="shared" si="5"/>
        <v>80.76508620689656</v>
      </c>
      <c r="I20" s="15">
        <v>155.1</v>
      </c>
      <c r="J20" s="13">
        <f t="shared" si="0"/>
        <v>102.1066491112574</v>
      </c>
      <c r="K20" s="13">
        <f t="shared" si="1"/>
        <v>83.56681034482759</v>
      </c>
      <c r="L20" s="22">
        <v>155.1</v>
      </c>
      <c r="M20" s="31">
        <f t="shared" si="2"/>
        <v>102.1066491112574</v>
      </c>
      <c r="N20" s="31">
        <f t="shared" si="3"/>
        <v>83.56681034482759</v>
      </c>
    </row>
    <row r="21" spans="1:14" ht="15">
      <c r="A21" s="11" t="s">
        <v>23</v>
      </c>
      <c r="B21" s="12" t="s">
        <v>12</v>
      </c>
      <c r="C21" s="12" t="s">
        <v>6</v>
      </c>
      <c r="D21" s="13">
        <f>D26+D22+D24+D25+D29+D23</f>
        <v>21019.8</v>
      </c>
      <c r="E21" s="13">
        <f>E26+E22+E24+E25+E29+E23</f>
        <v>45730</v>
      </c>
      <c r="F21" s="13">
        <f>F22+F23+F24+F25+F26+F27+F28+F29</f>
        <v>21827.2</v>
      </c>
      <c r="G21" s="13">
        <f t="shared" si="4"/>
        <v>103.84114025823273</v>
      </c>
      <c r="H21" s="13">
        <f t="shared" si="5"/>
        <v>47.73059260879073</v>
      </c>
      <c r="I21" s="13">
        <f>I22+I23+I24+I25+I26+I27+I28+I29</f>
        <v>21770.2</v>
      </c>
      <c r="J21" s="13">
        <f t="shared" si="0"/>
        <v>103.56996736410433</v>
      </c>
      <c r="K21" s="13">
        <f t="shared" si="1"/>
        <v>47.605947955390334</v>
      </c>
      <c r="L21" s="23">
        <f>L22+L23+L24+L25+L26+L27+L28+L29</f>
        <v>22378.4</v>
      </c>
      <c r="M21" s="31">
        <f t="shared" si="2"/>
        <v>106.46342971864624</v>
      </c>
      <c r="N21" s="31">
        <f t="shared" si="3"/>
        <v>48.93592827465559</v>
      </c>
    </row>
    <row r="22" spans="1:14" ht="15">
      <c r="A22" s="1" t="s">
        <v>24</v>
      </c>
      <c r="B22" s="14" t="s">
        <v>12</v>
      </c>
      <c r="C22" s="14" t="s">
        <v>5</v>
      </c>
      <c r="D22" s="15">
        <v>33</v>
      </c>
      <c r="E22" s="15">
        <v>100</v>
      </c>
      <c r="F22" s="15">
        <v>150</v>
      </c>
      <c r="G22" s="13">
        <f t="shared" si="4"/>
        <v>454.54545454545456</v>
      </c>
      <c r="H22" s="15">
        <f t="shared" si="5"/>
        <v>150</v>
      </c>
      <c r="I22" s="15">
        <v>150</v>
      </c>
      <c r="J22" s="13">
        <f t="shared" si="0"/>
        <v>454.54545454545456</v>
      </c>
      <c r="K22" s="13">
        <f t="shared" si="1"/>
        <v>150</v>
      </c>
      <c r="L22" s="22">
        <v>150</v>
      </c>
      <c r="M22" s="31">
        <f t="shared" si="2"/>
        <v>454.54545454545456</v>
      </c>
      <c r="N22" s="31">
        <f t="shared" si="3"/>
        <v>150</v>
      </c>
    </row>
    <row r="23" spans="1:14" ht="15">
      <c r="A23" s="1" t="s">
        <v>59</v>
      </c>
      <c r="B23" s="14" t="s">
        <v>12</v>
      </c>
      <c r="C23" s="14" t="s">
        <v>14</v>
      </c>
      <c r="D23" s="15">
        <v>40</v>
      </c>
      <c r="E23" s="15">
        <v>70</v>
      </c>
      <c r="F23" s="15">
        <v>70</v>
      </c>
      <c r="G23" s="13">
        <f t="shared" si="4"/>
        <v>175</v>
      </c>
      <c r="H23" s="15">
        <f t="shared" si="5"/>
        <v>100</v>
      </c>
      <c r="I23" s="15">
        <v>70</v>
      </c>
      <c r="J23" s="13">
        <f t="shared" si="0"/>
        <v>175</v>
      </c>
      <c r="K23" s="13">
        <f t="shared" si="1"/>
        <v>100</v>
      </c>
      <c r="L23" s="22">
        <v>70</v>
      </c>
      <c r="M23" s="31">
        <f t="shared" si="2"/>
        <v>175</v>
      </c>
      <c r="N23" s="31">
        <f t="shared" si="3"/>
        <v>100</v>
      </c>
    </row>
    <row r="24" spans="1:14" ht="15">
      <c r="A24" s="1" t="s">
        <v>62</v>
      </c>
      <c r="B24" s="14" t="s">
        <v>12</v>
      </c>
      <c r="C24" s="14" t="s">
        <v>16</v>
      </c>
      <c r="D24" s="15">
        <v>0</v>
      </c>
      <c r="E24" s="15">
        <v>0</v>
      </c>
      <c r="F24" s="15"/>
      <c r="G24" s="13"/>
      <c r="H24" s="15"/>
      <c r="I24" s="15"/>
      <c r="J24" s="13"/>
      <c r="K24" s="13"/>
      <c r="L24" s="22"/>
      <c r="M24" s="31"/>
      <c r="N24" s="31"/>
    </row>
    <row r="25" spans="1:14" ht="15">
      <c r="A25" s="1" t="s">
        <v>63</v>
      </c>
      <c r="B25" s="14" t="s">
        <v>12</v>
      </c>
      <c r="C25" s="14" t="s">
        <v>36</v>
      </c>
      <c r="D25" s="15"/>
      <c r="E25" s="15">
        <v>0</v>
      </c>
      <c r="F25" s="15"/>
      <c r="G25" s="13"/>
      <c r="H25" s="15"/>
      <c r="I25" s="15"/>
      <c r="J25" s="13"/>
      <c r="K25" s="13" t="e">
        <f t="shared" si="1"/>
        <v>#DIV/0!</v>
      </c>
      <c r="L25" s="22"/>
      <c r="M25" s="31"/>
      <c r="N25" s="31" t="e">
        <f t="shared" si="3"/>
        <v>#DIV/0!</v>
      </c>
    </row>
    <row r="26" spans="1:14" ht="14.25" customHeight="1">
      <c r="A26" s="1" t="s">
        <v>25</v>
      </c>
      <c r="B26" s="14" t="s">
        <v>12</v>
      </c>
      <c r="C26" s="14" t="s">
        <v>22</v>
      </c>
      <c r="D26" s="15">
        <v>20594.8</v>
      </c>
      <c r="E26" s="15">
        <v>44150.8</v>
      </c>
      <c r="F26" s="15">
        <v>20438.2</v>
      </c>
      <c r="G26" s="13">
        <f t="shared" si="4"/>
        <v>99.23961388311614</v>
      </c>
      <c r="H26" s="15">
        <f>F26/E26*100</f>
        <v>46.29179992208521</v>
      </c>
      <c r="I26" s="15">
        <v>21225.2</v>
      </c>
      <c r="J26" s="13">
        <f t="shared" si="0"/>
        <v>103.06096684599997</v>
      </c>
      <c r="K26" s="13">
        <f t="shared" si="1"/>
        <v>48.07432707901103</v>
      </c>
      <c r="L26" s="22">
        <v>21801.2</v>
      </c>
      <c r="M26" s="31">
        <f t="shared" si="2"/>
        <v>105.85778934488319</v>
      </c>
      <c r="N26" s="31">
        <f t="shared" si="3"/>
        <v>49.37894670085253</v>
      </c>
    </row>
    <row r="27" spans="1:14" ht="14.25" customHeight="1">
      <c r="A27" s="16" t="s">
        <v>52</v>
      </c>
      <c r="B27" s="14"/>
      <c r="C27" s="14"/>
      <c r="D27" s="15"/>
      <c r="E27" s="15"/>
      <c r="F27" s="15"/>
      <c r="G27" s="13"/>
      <c r="H27" s="15"/>
      <c r="I27" s="15"/>
      <c r="J27" s="13"/>
      <c r="K27" s="13"/>
      <c r="L27" s="22"/>
      <c r="M27" s="31"/>
      <c r="N27" s="31"/>
    </row>
    <row r="28" spans="1:14" ht="14.25" customHeight="1">
      <c r="A28" s="16" t="s">
        <v>53</v>
      </c>
      <c r="B28" s="14"/>
      <c r="C28" s="14"/>
      <c r="D28" s="18">
        <v>13843.2</v>
      </c>
      <c r="E28" s="18">
        <v>0</v>
      </c>
      <c r="F28" s="18"/>
      <c r="G28" s="13">
        <f t="shared" si="4"/>
        <v>0</v>
      </c>
      <c r="H28" s="15" t="e">
        <f>F28/E28*100</f>
        <v>#DIV/0!</v>
      </c>
      <c r="I28" s="18"/>
      <c r="J28" s="13">
        <f t="shared" si="0"/>
        <v>0</v>
      </c>
      <c r="K28" s="13" t="e">
        <f t="shared" si="1"/>
        <v>#DIV/0!</v>
      </c>
      <c r="L28" s="32"/>
      <c r="M28" s="31">
        <f t="shared" si="2"/>
        <v>0</v>
      </c>
      <c r="N28" s="31" t="e">
        <f t="shared" si="3"/>
        <v>#DIV/0!</v>
      </c>
    </row>
    <row r="29" spans="1:14" s="19" customFormat="1" ht="14.25" customHeight="1">
      <c r="A29" s="1" t="s">
        <v>64</v>
      </c>
      <c r="B29" s="14" t="s">
        <v>12</v>
      </c>
      <c r="C29" s="14" t="s">
        <v>65</v>
      </c>
      <c r="D29" s="15">
        <v>352</v>
      </c>
      <c r="E29" s="15">
        <v>1409.2</v>
      </c>
      <c r="F29" s="15">
        <v>1169</v>
      </c>
      <c r="G29" s="13">
        <f t="shared" si="4"/>
        <v>332.1022727272727</v>
      </c>
      <c r="H29" s="15">
        <f>F29/E29*100</f>
        <v>82.95486801021856</v>
      </c>
      <c r="I29" s="15">
        <v>325</v>
      </c>
      <c r="J29" s="13">
        <f t="shared" si="0"/>
        <v>92.32954545454545</v>
      </c>
      <c r="K29" s="13">
        <f t="shared" si="1"/>
        <v>23.062730627306273</v>
      </c>
      <c r="L29" s="22">
        <v>357.2</v>
      </c>
      <c r="M29" s="31">
        <f t="shared" si="2"/>
        <v>101.47727272727272</v>
      </c>
      <c r="N29" s="31">
        <f t="shared" si="3"/>
        <v>25.347715015611694</v>
      </c>
    </row>
    <row r="30" spans="1:14" ht="15">
      <c r="A30" s="11" t="s">
        <v>26</v>
      </c>
      <c r="B30" s="12" t="s">
        <v>14</v>
      </c>
      <c r="C30" s="12" t="s">
        <v>6</v>
      </c>
      <c r="D30" s="13">
        <f>D31+D34+D37</f>
        <v>8787.7</v>
      </c>
      <c r="E30" s="13">
        <f>E31+E34+E37+E38</f>
        <v>34515.5</v>
      </c>
      <c r="F30" s="13">
        <f>F31+F34+F37+F38</f>
        <v>157912.90000000002</v>
      </c>
      <c r="G30" s="13">
        <f t="shared" si="4"/>
        <v>1796.9764557278925</v>
      </c>
      <c r="H30" s="13">
        <f>F30/E30*100</f>
        <v>457.5130014051658</v>
      </c>
      <c r="I30" s="13">
        <f>I31+I34+I37+I38</f>
        <v>41736.6</v>
      </c>
      <c r="J30" s="13">
        <f t="shared" si="0"/>
        <v>474.9433867792482</v>
      </c>
      <c r="K30" s="13">
        <f t="shared" si="1"/>
        <v>120.92132520172096</v>
      </c>
      <c r="L30" s="23">
        <f>L31+L34+L37+L38</f>
        <v>31083.8</v>
      </c>
      <c r="M30" s="31">
        <f t="shared" si="2"/>
        <v>353.7194032568249</v>
      </c>
      <c r="N30" s="31">
        <f t="shared" si="3"/>
        <v>90.05751039388102</v>
      </c>
    </row>
    <row r="31" spans="1:14" ht="15">
      <c r="A31" s="1" t="s">
        <v>27</v>
      </c>
      <c r="B31" s="14" t="s">
        <v>14</v>
      </c>
      <c r="C31" s="14" t="s">
        <v>5</v>
      </c>
      <c r="D31" s="15">
        <v>1823.5</v>
      </c>
      <c r="E31" s="15">
        <v>1637</v>
      </c>
      <c r="F31" s="15">
        <v>2147.2</v>
      </c>
      <c r="G31" s="13">
        <f t="shared" si="4"/>
        <v>117.75157663833286</v>
      </c>
      <c r="H31" s="15">
        <f>F31/E31*100</f>
        <v>131.16676847892487</v>
      </c>
      <c r="I31" s="15">
        <v>1501</v>
      </c>
      <c r="J31" s="13">
        <f t="shared" si="0"/>
        <v>82.31423087469153</v>
      </c>
      <c r="K31" s="13">
        <f t="shared" si="1"/>
        <v>91.69211973121564</v>
      </c>
      <c r="L31" s="22">
        <v>1501</v>
      </c>
      <c r="M31" s="31">
        <f t="shared" si="2"/>
        <v>82.31423087469153</v>
      </c>
      <c r="N31" s="31">
        <f t="shared" si="3"/>
        <v>91.69211973121564</v>
      </c>
    </row>
    <row r="32" spans="1:14" ht="15">
      <c r="A32" s="16" t="s">
        <v>52</v>
      </c>
      <c r="B32" s="14"/>
      <c r="C32" s="14"/>
      <c r="D32" s="15"/>
      <c r="E32" s="15"/>
      <c r="F32" s="15"/>
      <c r="G32" s="13"/>
      <c r="H32" s="15"/>
      <c r="I32" s="15"/>
      <c r="J32" s="13"/>
      <c r="K32" s="13"/>
      <c r="L32" s="22"/>
      <c r="M32" s="31"/>
      <c r="N32" s="31"/>
    </row>
    <row r="33" spans="1:14" ht="14.25" customHeight="1">
      <c r="A33" s="16" t="s">
        <v>53</v>
      </c>
      <c r="B33" s="14"/>
      <c r="C33" s="14"/>
      <c r="D33" s="18">
        <v>201</v>
      </c>
      <c r="E33" s="18">
        <v>201</v>
      </c>
      <c r="F33" s="18">
        <v>201</v>
      </c>
      <c r="G33" s="13">
        <f t="shared" si="4"/>
        <v>100</v>
      </c>
      <c r="H33" s="18">
        <f>F33/E33*100</f>
        <v>100</v>
      </c>
      <c r="I33" s="18">
        <v>201</v>
      </c>
      <c r="J33" s="13">
        <f t="shared" si="0"/>
        <v>100</v>
      </c>
      <c r="K33" s="13">
        <f t="shared" si="1"/>
        <v>100</v>
      </c>
      <c r="L33" s="32">
        <v>201</v>
      </c>
      <c r="M33" s="31">
        <f t="shared" si="2"/>
        <v>100</v>
      </c>
      <c r="N33" s="31">
        <f t="shared" si="3"/>
        <v>100</v>
      </c>
    </row>
    <row r="34" spans="1:14" ht="14.25" customHeight="1">
      <c r="A34" s="1" t="s">
        <v>57</v>
      </c>
      <c r="B34" s="14" t="s">
        <v>14</v>
      </c>
      <c r="C34" s="14" t="s">
        <v>8</v>
      </c>
      <c r="D34" s="15">
        <v>5742.5</v>
      </c>
      <c r="E34" s="15">
        <v>27980.4</v>
      </c>
      <c r="F34" s="15">
        <v>152536.1</v>
      </c>
      <c r="G34" s="13">
        <f t="shared" si="4"/>
        <v>2656.2664344797563</v>
      </c>
      <c r="H34" s="15">
        <v>0</v>
      </c>
      <c r="I34" s="15">
        <v>36136</v>
      </c>
      <c r="J34" s="13">
        <f t="shared" si="0"/>
        <v>629.272964736613</v>
      </c>
      <c r="K34" s="13">
        <f t="shared" si="1"/>
        <v>129.14754613944046</v>
      </c>
      <c r="L34" s="22">
        <v>25398.5</v>
      </c>
      <c r="M34" s="31">
        <f t="shared" si="2"/>
        <v>442.2899434044406</v>
      </c>
      <c r="N34" s="31">
        <f t="shared" si="3"/>
        <v>90.77246929993852</v>
      </c>
    </row>
    <row r="35" spans="1:14" ht="14.25" customHeight="1">
      <c r="A35" s="16" t="s">
        <v>52</v>
      </c>
      <c r="B35" s="14"/>
      <c r="C35" s="14"/>
      <c r="D35" s="18"/>
      <c r="E35" s="18"/>
      <c r="F35" s="18"/>
      <c r="G35" s="13"/>
      <c r="H35" s="33"/>
      <c r="I35" s="18"/>
      <c r="J35" s="13"/>
      <c r="K35" s="13"/>
      <c r="L35" s="32"/>
      <c r="M35" s="31"/>
      <c r="N35" s="31"/>
    </row>
    <row r="36" spans="1:14" ht="14.25" customHeight="1">
      <c r="A36" s="16" t="s">
        <v>53</v>
      </c>
      <c r="B36" s="14"/>
      <c r="C36" s="14"/>
      <c r="D36" s="18">
        <v>129</v>
      </c>
      <c r="E36" s="18">
        <v>1100</v>
      </c>
      <c r="F36" s="18">
        <v>1000</v>
      </c>
      <c r="G36" s="13">
        <f t="shared" si="4"/>
        <v>775.1937984496124</v>
      </c>
      <c r="H36" s="15">
        <f aca="true" t="shared" si="6" ref="H36:H65">F36/E36*100</f>
        <v>90.9090909090909</v>
      </c>
      <c r="I36" s="18">
        <v>0</v>
      </c>
      <c r="J36" s="13">
        <f t="shared" si="0"/>
        <v>0</v>
      </c>
      <c r="K36" s="13">
        <f t="shared" si="1"/>
        <v>0</v>
      </c>
      <c r="L36" s="32">
        <v>0</v>
      </c>
      <c r="M36" s="31">
        <f t="shared" si="2"/>
        <v>0</v>
      </c>
      <c r="N36" s="31">
        <f t="shared" si="3"/>
        <v>0</v>
      </c>
    </row>
    <row r="37" spans="1:14" ht="14.25" customHeight="1">
      <c r="A37" s="1" t="s">
        <v>66</v>
      </c>
      <c r="B37" s="14" t="s">
        <v>14</v>
      </c>
      <c r="C37" s="14" t="s">
        <v>10</v>
      </c>
      <c r="D37" s="15">
        <v>1221.7</v>
      </c>
      <c r="E37" s="15">
        <v>1074.1</v>
      </c>
      <c r="F37" s="15">
        <v>1129.6</v>
      </c>
      <c r="G37" s="13">
        <f t="shared" si="4"/>
        <v>92.461324384055</v>
      </c>
      <c r="H37" s="15">
        <f t="shared" si="6"/>
        <v>105.16711665580488</v>
      </c>
      <c r="I37" s="15">
        <v>1099.6</v>
      </c>
      <c r="J37" s="13">
        <f t="shared" si="0"/>
        <v>90.00572972088074</v>
      </c>
      <c r="K37" s="13">
        <f t="shared" si="1"/>
        <v>102.37408062564006</v>
      </c>
      <c r="L37" s="22">
        <v>1184.3</v>
      </c>
      <c r="M37" s="31">
        <f t="shared" si="2"/>
        <v>96.93869198657607</v>
      </c>
      <c r="N37" s="31">
        <f t="shared" si="3"/>
        <v>110.25975235080534</v>
      </c>
    </row>
    <row r="38" spans="1:14" ht="28.5" customHeight="1">
      <c r="A38" s="1" t="s">
        <v>75</v>
      </c>
      <c r="B38" s="14" t="s">
        <v>14</v>
      </c>
      <c r="C38" s="14" t="s">
        <v>14</v>
      </c>
      <c r="D38" s="15"/>
      <c r="E38" s="15">
        <v>3824</v>
      </c>
      <c r="F38" s="15">
        <v>2100</v>
      </c>
      <c r="G38" s="13"/>
      <c r="H38" s="15">
        <f t="shared" si="6"/>
        <v>54.9163179916318</v>
      </c>
      <c r="I38" s="15">
        <v>3000</v>
      </c>
      <c r="J38" s="13"/>
      <c r="K38" s="13">
        <f t="shared" si="1"/>
        <v>78.45188284518828</v>
      </c>
      <c r="L38" s="22">
        <v>3000</v>
      </c>
      <c r="M38" s="31"/>
      <c r="N38" s="31">
        <f t="shared" si="3"/>
        <v>78.45188284518828</v>
      </c>
    </row>
    <row r="39" spans="1:14" ht="13.5" customHeight="1">
      <c r="A39" s="11" t="s">
        <v>28</v>
      </c>
      <c r="B39" s="12" t="s">
        <v>16</v>
      </c>
      <c r="C39" s="12" t="s">
        <v>6</v>
      </c>
      <c r="D39" s="13">
        <f>D40</f>
        <v>389.9</v>
      </c>
      <c r="E39" s="13">
        <f>E40</f>
        <v>805.5</v>
      </c>
      <c r="F39" s="13">
        <f>F40</f>
        <v>1795</v>
      </c>
      <c r="G39" s="13">
        <f t="shared" si="4"/>
        <v>460.3744549884586</v>
      </c>
      <c r="H39" s="13">
        <f t="shared" si="6"/>
        <v>222.84295468653013</v>
      </c>
      <c r="I39" s="13">
        <f>I40</f>
        <v>595</v>
      </c>
      <c r="J39" s="13">
        <f t="shared" si="0"/>
        <v>152.60323159784562</v>
      </c>
      <c r="K39" s="13">
        <f t="shared" si="1"/>
        <v>73.86716325263811</v>
      </c>
      <c r="L39" s="23">
        <f>L40</f>
        <v>595</v>
      </c>
      <c r="M39" s="31">
        <f t="shared" si="2"/>
        <v>152.60323159784562</v>
      </c>
      <c r="N39" s="31">
        <f t="shared" si="3"/>
        <v>73.86716325263811</v>
      </c>
    </row>
    <row r="40" spans="1:14" ht="30" customHeight="1">
      <c r="A40" s="1" t="s">
        <v>29</v>
      </c>
      <c r="B40" s="14" t="s">
        <v>16</v>
      </c>
      <c r="C40" s="14" t="s">
        <v>10</v>
      </c>
      <c r="D40" s="15">
        <v>389.9</v>
      </c>
      <c r="E40" s="15">
        <v>805.5</v>
      </c>
      <c r="F40" s="15">
        <v>1795</v>
      </c>
      <c r="G40" s="13">
        <f t="shared" si="4"/>
        <v>460.3744549884586</v>
      </c>
      <c r="H40" s="15">
        <f t="shared" si="6"/>
        <v>222.84295468653013</v>
      </c>
      <c r="I40" s="15">
        <v>595</v>
      </c>
      <c r="J40" s="13">
        <f t="shared" si="0"/>
        <v>152.60323159784562</v>
      </c>
      <c r="K40" s="13">
        <f t="shared" si="1"/>
        <v>73.86716325263811</v>
      </c>
      <c r="L40" s="22">
        <v>595</v>
      </c>
      <c r="M40" s="31">
        <f t="shared" si="2"/>
        <v>152.60323159784562</v>
      </c>
      <c r="N40" s="31">
        <f t="shared" si="3"/>
        <v>73.86716325263811</v>
      </c>
    </row>
    <row r="41" spans="1:14" ht="15">
      <c r="A41" s="11" t="s">
        <v>30</v>
      </c>
      <c r="B41" s="12" t="s">
        <v>31</v>
      </c>
      <c r="C41" s="12" t="s">
        <v>6</v>
      </c>
      <c r="D41" s="13">
        <f>D42+D43+D45+D46+D44</f>
        <v>344892.70000000007</v>
      </c>
      <c r="E41" s="13">
        <f>E42+E43+E45+E46+E44</f>
        <v>320266.9</v>
      </c>
      <c r="F41" s="13">
        <f>F42+F43+F45+F46+F44</f>
        <v>336104.3</v>
      </c>
      <c r="G41" s="13">
        <f t="shared" si="4"/>
        <v>97.45184516807689</v>
      </c>
      <c r="H41" s="13">
        <f t="shared" si="6"/>
        <v>104.94506300838455</v>
      </c>
      <c r="I41" s="13">
        <f>I42+I43+I45+I46+I44</f>
        <v>356315.2</v>
      </c>
      <c r="J41" s="13">
        <f t="shared" si="0"/>
        <v>103.31189961399588</v>
      </c>
      <c r="K41" s="13">
        <f t="shared" si="1"/>
        <v>111.25570578789127</v>
      </c>
      <c r="L41" s="23">
        <f>L42+L43+L45+L46+L44</f>
        <v>353227.6</v>
      </c>
      <c r="M41" s="31">
        <f t="shared" si="2"/>
        <v>102.416664661212</v>
      </c>
      <c r="N41" s="31">
        <f t="shared" si="3"/>
        <v>110.29163488328015</v>
      </c>
    </row>
    <row r="42" spans="1:14" ht="15">
      <c r="A42" s="1" t="s">
        <v>32</v>
      </c>
      <c r="B42" s="14" t="s">
        <v>31</v>
      </c>
      <c r="C42" s="14" t="s">
        <v>5</v>
      </c>
      <c r="D42" s="15">
        <v>66455.1</v>
      </c>
      <c r="E42" s="15">
        <v>55355.4</v>
      </c>
      <c r="F42" s="15">
        <v>57773.5</v>
      </c>
      <c r="G42" s="13">
        <f t="shared" si="4"/>
        <v>86.93614184614874</v>
      </c>
      <c r="H42" s="15">
        <f t="shared" si="6"/>
        <v>104.36831817672712</v>
      </c>
      <c r="I42" s="15">
        <v>63322.2</v>
      </c>
      <c r="J42" s="13">
        <f t="shared" si="0"/>
        <v>95.28568913446821</v>
      </c>
      <c r="K42" s="13">
        <f t="shared" si="1"/>
        <v>114.3920918284395</v>
      </c>
      <c r="L42" s="22">
        <v>60985.8</v>
      </c>
      <c r="M42" s="31">
        <f t="shared" si="2"/>
        <v>91.76993187881742</v>
      </c>
      <c r="N42" s="31">
        <f t="shared" si="3"/>
        <v>110.17136539524599</v>
      </c>
    </row>
    <row r="43" spans="1:14" ht="15">
      <c r="A43" s="1" t="s">
        <v>33</v>
      </c>
      <c r="B43" s="14" t="s">
        <v>31</v>
      </c>
      <c r="C43" s="14" t="s">
        <v>8</v>
      </c>
      <c r="D43" s="15">
        <v>225013.7</v>
      </c>
      <c r="E43" s="15">
        <v>210200</v>
      </c>
      <c r="F43" s="15">
        <v>220779.8</v>
      </c>
      <c r="G43" s="13">
        <f t="shared" si="4"/>
        <v>98.11838123634249</v>
      </c>
      <c r="H43" s="15">
        <f t="shared" si="6"/>
        <v>105.03320647002855</v>
      </c>
      <c r="I43" s="15">
        <v>230346</v>
      </c>
      <c r="J43" s="13">
        <f t="shared" si="0"/>
        <v>102.36976681864259</v>
      </c>
      <c r="K43" s="13">
        <f t="shared" si="1"/>
        <v>109.58420551855377</v>
      </c>
      <c r="L43" s="22">
        <v>230646.8</v>
      </c>
      <c r="M43" s="31">
        <f t="shared" si="2"/>
        <v>102.50344756785918</v>
      </c>
      <c r="N43" s="31">
        <f t="shared" si="3"/>
        <v>109.72730732635586</v>
      </c>
    </row>
    <row r="44" spans="1:14" ht="15">
      <c r="A44" s="1" t="s">
        <v>61</v>
      </c>
      <c r="B44" s="14" t="s">
        <v>31</v>
      </c>
      <c r="C44" s="14" t="s">
        <v>10</v>
      </c>
      <c r="D44" s="15">
        <v>11449</v>
      </c>
      <c r="E44" s="15">
        <v>11085.1</v>
      </c>
      <c r="F44" s="15">
        <v>11994.1</v>
      </c>
      <c r="G44" s="13">
        <f t="shared" si="4"/>
        <v>104.76111450781728</v>
      </c>
      <c r="H44" s="15">
        <f t="shared" si="6"/>
        <v>108.20019666038196</v>
      </c>
      <c r="I44" s="15">
        <v>16994.1</v>
      </c>
      <c r="J44" s="13">
        <f t="shared" si="0"/>
        <v>148.43305092147784</v>
      </c>
      <c r="K44" s="13">
        <f t="shared" si="1"/>
        <v>153.3057888517018</v>
      </c>
      <c r="L44" s="22">
        <v>15894.1</v>
      </c>
      <c r="M44" s="31">
        <f t="shared" si="2"/>
        <v>138.82522491047254</v>
      </c>
      <c r="N44" s="31">
        <f t="shared" si="3"/>
        <v>143.38255856961146</v>
      </c>
    </row>
    <row r="45" spans="1:14" ht="15">
      <c r="A45" s="1" t="s">
        <v>67</v>
      </c>
      <c r="B45" s="14" t="s">
        <v>31</v>
      </c>
      <c r="C45" s="14" t="s">
        <v>31</v>
      </c>
      <c r="D45" s="15">
        <v>213</v>
      </c>
      <c r="E45" s="15">
        <v>315</v>
      </c>
      <c r="F45" s="15">
        <v>410</v>
      </c>
      <c r="G45" s="13">
        <f t="shared" si="4"/>
        <v>192.4882629107981</v>
      </c>
      <c r="H45" s="15">
        <f t="shared" si="6"/>
        <v>130.15873015873015</v>
      </c>
      <c r="I45" s="15">
        <v>410</v>
      </c>
      <c r="J45" s="13">
        <f t="shared" si="0"/>
        <v>192.4882629107981</v>
      </c>
      <c r="K45" s="13">
        <f t="shared" si="1"/>
        <v>130.15873015873015</v>
      </c>
      <c r="L45" s="22">
        <v>410</v>
      </c>
      <c r="M45" s="31">
        <f t="shared" si="2"/>
        <v>192.4882629107981</v>
      </c>
      <c r="N45" s="31">
        <f t="shared" si="3"/>
        <v>130.15873015873015</v>
      </c>
    </row>
    <row r="46" spans="1:14" ht="12.75" customHeight="1">
      <c r="A46" s="1" t="s">
        <v>34</v>
      </c>
      <c r="B46" s="14" t="s">
        <v>31</v>
      </c>
      <c r="C46" s="14" t="s">
        <v>22</v>
      </c>
      <c r="D46" s="15">
        <v>41761.9</v>
      </c>
      <c r="E46" s="15">
        <v>43311.4</v>
      </c>
      <c r="F46" s="15">
        <v>45146.9</v>
      </c>
      <c r="G46" s="13">
        <f t="shared" si="4"/>
        <v>108.10547412833229</v>
      </c>
      <c r="H46" s="15">
        <f t="shared" si="6"/>
        <v>104.23791426737534</v>
      </c>
      <c r="I46" s="15">
        <v>45242.9</v>
      </c>
      <c r="J46" s="13">
        <f t="shared" si="0"/>
        <v>108.33534872694968</v>
      </c>
      <c r="K46" s="13">
        <f t="shared" si="1"/>
        <v>104.45956491824325</v>
      </c>
      <c r="L46" s="22">
        <v>45290.9</v>
      </c>
      <c r="M46" s="31">
        <f t="shared" si="2"/>
        <v>108.4502860262584</v>
      </c>
      <c r="N46" s="31">
        <f t="shared" si="3"/>
        <v>104.57039024367718</v>
      </c>
    </row>
    <row r="47" spans="1:14" ht="14.25" customHeight="1">
      <c r="A47" s="11" t="s">
        <v>35</v>
      </c>
      <c r="B47" s="12" t="s">
        <v>36</v>
      </c>
      <c r="C47" s="12" t="s">
        <v>6</v>
      </c>
      <c r="D47" s="13">
        <f>D48+D49</f>
        <v>38561.399999999994</v>
      </c>
      <c r="E47" s="13">
        <f>E48+E49</f>
        <v>43170.2</v>
      </c>
      <c r="F47" s="13">
        <f>F48+F49</f>
        <v>68866.09999999999</v>
      </c>
      <c r="G47" s="13">
        <f t="shared" si="4"/>
        <v>178.5881736658939</v>
      </c>
      <c r="H47" s="13">
        <f t="shared" si="6"/>
        <v>159.52230937081598</v>
      </c>
      <c r="I47" s="13">
        <f>I48+I49</f>
        <v>52488.4</v>
      </c>
      <c r="J47" s="13">
        <f t="shared" si="0"/>
        <v>136.1164273081372</v>
      </c>
      <c r="K47" s="13">
        <f t="shared" si="1"/>
        <v>121.58479692009767</v>
      </c>
      <c r="L47" s="23">
        <f>L48+L49</f>
        <v>49526.8</v>
      </c>
      <c r="M47" s="31">
        <f t="shared" si="2"/>
        <v>128.43620822895437</v>
      </c>
      <c r="N47" s="31">
        <f t="shared" si="3"/>
        <v>114.72450903632601</v>
      </c>
    </row>
    <row r="48" spans="1:14" ht="14.25" customHeight="1">
      <c r="A48" s="20" t="s">
        <v>37</v>
      </c>
      <c r="B48" s="14" t="s">
        <v>36</v>
      </c>
      <c r="C48" s="14" t="s">
        <v>5</v>
      </c>
      <c r="D48" s="15">
        <v>34872.2</v>
      </c>
      <c r="E48" s="15">
        <v>39162.6</v>
      </c>
      <c r="F48" s="15">
        <v>64450.2</v>
      </c>
      <c r="G48" s="13">
        <f t="shared" si="4"/>
        <v>184.81827931704913</v>
      </c>
      <c r="H48" s="15">
        <f t="shared" si="6"/>
        <v>164.57078947771598</v>
      </c>
      <c r="I48" s="15">
        <v>48072.5</v>
      </c>
      <c r="J48" s="13">
        <f t="shared" si="0"/>
        <v>137.853361703592</v>
      </c>
      <c r="K48" s="13">
        <f t="shared" si="1"/>
        <v>122.75104308702691</v>
      </c>
      <c r="L48" s="22">
        <v>45110.9</v>
      </c>
      <c r="M48" s="31">
        <f t="shared" si="2"/>
        <v>129.36063683966026</v>
      </c>
      <c r="N48" s="31">
        <f t="shared" si="3"/>
        <v>115.18872597835693</v>
      </c>
    </row>
    <row r="49" spans="1:14" ht="27" customHeight="1">
      <c r="A49" s="1" t="s">
        <v>38</v>
      </c>
      <c r="B49" s="14" t="s">
        <v>36</v>
      </c>
      <c r="C49" s="14" t="s">
        <v>12</v>
      </c>
      <c r="D49" s="15">
        <v>3689.2</v>
      </c>
      <c r="E49" s="15">
        <v>4007.6</v>
      </c>
      <c r="F49" s="15">
        <v>4415.9</v>
      </c>
      <c r="G49" s="13">
        <f t="shared" si="4"/>
        <v>119.69803751490838</v>
      </c>
      <c r="H49" s="15">
        <f t="shared" si="6"/>
        <v>110.18814252919454</v>
      </c>
      <c r="I49" s="15">
        <v>4415.9</v>
      </c>
      <c r="J49" s="13">
        <f t="shared" si="0"/>
        <v>119.69803751490838</v>
      </c>
      <c r="K49" s="13">
        <f t="shared" si="1"/>
        <v>110.18814252919454</v>
      </c>
      <c r="L49" s="22">
        <v>4415.9</v>
      </c>
      <c r="M49" s="31">
        <f t="shared" si="2"/>
        <v>119.69803751490838</v>
      </c>
      <c r="N49" s="31">
        <f t="shared" si="3"/>
        <v>110.18814252919454</v>
      </c>
    </row>
    <row r="50" spans="1:14" ht="13.5" customHeight="1">
      <c r="A50" s="11" t="s">
        <v>39</v>
      </c>
      <c r="B50" s="12" t="s">
        <v>22</v>
      </c>
      <c r="C50" s="12" t="s">
        <v>6</v>
      </c>
      <c r="D50" s="13">
        <f>D51+D52</f>
        <v>80</v>
      </c>
      <c r="E50" s="13">
        <f>E51+E52</f>
        <v>125.2</v>
      </c>
      <c r="F50" s="13">
        <f>F52+F51</f>
        <v>141.2</v>
      </c>
      <c r="G50" s="13">
        <f t="shared" si="4"/>
        <v>176.5</v>
      </c>
      <c r="H50" s="13">
        <f t="shared" si="6"/>
        <v>112.77955271565494</v>
      </c>
      <c r="I50" s="13">
        <f>I52+I51</f>
        <v>1235.7</v>
      </c>
      <c r="J50" s="13">
        <f t="shared" si="0"/>
        <v>1544.625</v>
      </c>
      <c r="K50" s="13">
        <f t="shared" si="1"/>
        <v>986.9808306709265</v>
      </c>
      <c r="L50" s="23">
        <f>L52+L51</f>
        <v>1235.7</v>
      </c>
      <c r="M50" s="31">
        <f t="shared" si="2"/>
        <v>1544.625</v>
      </c>
      <c r="N50" s="31">
        <f t="shared" si="3"/>
        <v>986.9808306709265</v>
      </c>
    </row>
    <row r="51" spans="1:14" ht="15">
      <c r="A51" s="1" t="s">
        <v>40</v>
      </c>
      <c r="B51" s="14" t="s">
        <v>22</v>
      </c>
      <c r="C51" s="14" t="s">
        <v>31</v>
      </c>
      <c r="D51" s="15">
        <v>0</v>
      </c>
      <c r="E51" s="15">
        <v>77.2</v>
      </c>
      <c r="F51" s="15">
        <v>77.2</v>
      </c>
      <c r="G51" s="13"/>
      <c r="H51" s="15">
        <f t="shared" si="6"/>
        <v>100</v>
      </c>
      <c r="I51" s="15">
        <v>77.2</v>
      </c>
      <c r="J51" s="13"/>
      <c r="K51" s="13">
        <f t="shared" si="1"/>
        <v>100</v>
      </c>
      <c r="L51" s="22">
        <v>77.2</v>
      </c>
      <c r="M51" s="31"/>
      <c r="N51" s="31">
        <f t="shared" si="3"/>
        <v>100</v>
      </c>
    </row>
    <row r="52" spans="1:14" ht="15">
      <c r="A52" s="20" t="s">
        <v>41</v>
      </c>
      <c r="B52" s="14" t="s">
        <v>22</v>
      </c>
      <c r="C52" s="14" t="s">
        <v>22</v>
      </c>
      <c r="D52" s="15">
        <v>80</v>
      </c>
      <c r="E52" s="15">
        <v>48</v>
      </c>
      <c r="F52" s="15">
        <v>64</v>
      </c>
      <c r="G52" s="13">
        <f t="shared" si="4"/>
        <v>80</v>
      </c>
      <c r="H52" s="15">
        <f t="shared" si="6"/>
        <v>133.33333333333331</v>
      </c>
      <c r="I52" s="15">
        <v>1158.5</v>
      </c>
      <c r="J52" s="13">
        <f t="shared" si="0"/>
        <v>1448.125</v>
      </c>
      <c r="K52" s="13">
        <f t="shared" si="1"/>
        <v>2413.541666666667</v>
      </c>
      <c r="L52" s="22">
        <v>1158.5</v>
      </c>
      <c r="M52" s="31">
        <f t="shared" si="2"/>
        <v>1448.125</v>
      </c>
      <c r="N52" s="31">
        <f t="shared" si="3"/>
        <v>2413.541666666667</v>
      </c>
    </row>
    <row r="53" spans="1:14" ht="15">
      <c r="A53" s="21" t="s">
        <v>42</v>
      </c>
      <c r="B53" s="12" t="s">
        <v>43</v>
      </c>
      <c r="C53" s="12" t="s">
        <v>6</v>
      </c>
      <c r="D53" s="13">
        <f>D55+D57+D56+D54</f>
        <v>16167.9</v>
      </c>
      <c r="E53" s="13">
        <f>E55+E57+E56+E54</f>
        <v>12272.4</v>
      </c>
      <c r="F53" s="13">
        <f>F55+F57+F56+F54</f>
        <v>18481.6</v>
      </c>
      <c r="G53" s="13">
        <f t="shared" si="4"/>
        <v>114.31045466634504</v>
      </c>
      <c r="H53" s="13">
        <f t="shared" si="6"/>
        <v>150.59483067696618</v>
      </c>
      <c r="I53" s="13">
        <f>I55+I57+I56+I54</f>
        <v>13900.900000000001</v>
      </c>
      <c r="J53" s="13">
        <f t="shared" si="0"/>
        <v>85.97838927751904</v>
      </c>
      <c r="K53" s="13">
        <f t="shared" si="1"/>
        <v>113.26961311560902</v>
      </c>
      <c r="L53" s="23">
        <f>L55+L57+L56+L54</f>
        <v>13900.900000000001</v>
      </c>
      <c r="M53" s="31">
        <f t="shared" si="2"/>
        <v>85.97838927751904</v>
      </c>
      <c r="N53" s="31">
        <f t="shared" si="3"/>
        <v>113.26961311560902</v>
      </c>
    </row>
    <row r="54" spans="1:14" ht="15">
      <c r="A54" s="20" t="s">
        <v>44</v>
      </c>
      <c r="B54" s="14" t="s">
        <v>43</v>
      </c>
      <c r="C54" s="14" t="s">
        <v>5</v>
      </c>
      <c r="D54" s="15">
        <v>1958.8</v>
      </c>
      <c r="E54" s="15">
        <v>1638.9</v>
      </c>
      <c r="F54" s="15">
        <v>1657.1</v>
      </c>
      <c r="G54" s="13">
        <f t="shared" si="4"/>
        <v>84.59771288544006</v>
      </c>
      <c r="H54" s="15">
        <f t="shared" si="6"/>
        <v>101.11050094575629</v>
      </c>
      <c r="I54" s="15">
        <v>1657.1</v>
      </c>
      <c r="J54" s="13">
        <f t="shared" si="0"/>
        <v>84.59771288544006</v>
      </c>
      <c r="K54" s="13">
        <f t="shared" si="1"/>
        <v>101.11050094575629</v>
      </c>
      <c r="L54" s="22">
        <v>1657.1</v>
      </c>
      <c r="M54" s="31">
        <f t="shared" si="2"/>
        <v>84.59771288544006</v>
      </c>
      <c r="N54" s="31">
        <f t="shared" si="3"/>
        <v>101.11050094575629</v>
      </c>
    </row>
    <row r="55" spans="1:14" ht="15">
      <c r="A55" s="1" t="s">
        <v>45</v>
      </c>
      <c r="B55" s="14" t="s">
        <v>43</v>
      </c>
      <c r="C55" s="14" t="s">
        <v>10</v>
      </c>
      <c r="D55" s="22">
        <v>11960.4</v>
      </c>
      <c r="E55" s="22">
        <v>7275</v>
      </c>
      <c r="F55" s="22">
        <v>13443.4</v>
      </c>
      <c r="G55" s="13">
        <f t="shared" si="4"/>
        <v>112.39925086117522</v>
      </c>
      <c r="H55" s="15">
        <f t="shared" si="6"/>
        <v>184.7890034364261</v>
      </c>
      <c r="I55" s="22">
        <v>8862.7</v>
      </c>
      <c r="J55" s="13">
        <f t="shared" si="0"/>
        <v>74.10036453630315</v>
      </c>
      <c r="K55" s="13">
        <f t="shared" si="1"/>
        <v>121.82405498281787</v>
      </c>
      <c r="L55" s="22">
        <v>8862.7</v>
      </c>
      <c r="M55" s="31">
        <f t="shared" si="2"/>
        <v>74.10036453630315</v>
      </c>
      <c r="N55" s="31">
        <f t="shared" si="3"/>
        <v>121.82405498281787</v>
      </c>
    </row>
    <row r="56" spans="1:14" ht="15">
      <c r="A56" s="1" t="s">
        <v>46</v>
      </c>
      <c r="B56" s="14" t="s">
        <v>43</v>
      </c>
      <c r="C56" s="14" t="s">
        <v>12</v>
      </c>
      <c r="D56" s="22">
        <v>1717.1</v>
      </c>
      <c r="E56" s="22">
        <v>2716.5</v>
      </c>
      <c r="F56" s="22">
        <v>2716.5</v>
      </c>
      <c r="G56" s="13">
        <f t="shared" si="4"/>
        <v>158.2027837633219</v>
      </c>
      <c r="H56" s="15">
        <f t="shared" si="6"/>
        <v>100</v>
      </c>
      <c r="I56" s="22">
        <v>2716.5</v>
      </c>
      <c r="J56" s="13">
        <f t="shared" si="0"/>
        <v>158.2027837633219</v>
      </c>
      <c r="K56" s="13">
        <f t="shared" si="1"/>
        <v>100</v>
      </c>
      <c r="L56" s="22">
        <v>2716.5</v>
      </c>
      <c r="M56" s="31">
        <f t="shared" si="2"/>
        <v>158.2027837633219</v>
      </c>
      <c r="N56" s="31">
        <f t="shared" si="3"/>
        <v>100</v>
      </c>
    </row>
    <row r="57" spans="1:14" ht="15">
      <c r="A57" s="1" t="s">
        <v>47</v>
      </c>
      <c r="B57" s="14">
        <v>10</v>
      </c>
      <c r="C57" s="14" t="s">
        <v>16</v>
      </c>
      <c r="D57" s="22">
        <v>531.6</v>
      </c>
      <c r="E57" s="22">
        <v>642</v>
      </c>
      <c r="F57" s="22">
        <v>664.6</v>
      </c>
      <c r="G57" s="13">
        <f t="shared" si="4"/>
        <v>125.01881113619262</v>
      </c>
      <c r="H57" s="15">
        <f t="shared" si="6"/>
        <v>103.52024922118382</v>
      </c>
      <c r="I57" s="22">
        <v>664.6</v>
      </c>
      <c r="J57" s="13">
        <f t="shared" si="0"/>
        <v>125.01881113619262</v>
      </c>
      <c r="K57" s="13">
        <f t="shared" si="1"/>
        <v>103.52024922118382</v>
      </c>
      <c r="L57" s="22">
        <v>664.6</v>
      </c>
      <c r="M57" s="31">
        <f t="shared" si="2"/>
        <v>125.01881113619262</v>
      </c>
      <c r="N57" s="31">
        <f t="shared" si="3"/>
        <v>103.52024922118382</v>
      </c>
    </row>
    <row r="58" spans="1:14" ht="15">
      <c r="A58" s="21" t="s">
        <v>48</v>
      </c>
      <c r="B58" s="12" t="s">
        <v>18</v>
      </c>
      <c r="C58" s="12" t="s">
        <v>6</v>
      </c>
      <c r="D58" s="23">
        <f>D59+D60</f>
        <v>1184.5</v>
      </c>
      <c r="E58" s="23">
        <f>E59+E60</f>
        <v>94017.5</v>
      </c>
      <c r="F58" s="23">
        <f>F60+F59</f>
        <v>34428.9</v>
      </c>
      <c r="G58" s="13">
        <f t="shared" si="4"/>
        <v>2906.618826509076</v>
      </c>
      <c r="H58" s="13">
        <f t="shared" si="6"/>
        <v>36.61967186959875</v>
      </c>
      <c r="I58" s="23">
        <f>I59+I60</f>
        <v>500</v>
      </c>
      <c r="J58" s="13">
        <f t="shared" si="0"/>
        <v>42.211903756859435</v>
      </c>
      <c r="K58" s="13">
        <f t="shared" si="1"/>
        <v>0.5318158853404951</v>
      </c>
      <c r="L58" s="23">
        <f>L59</f>
        <v>500</v>
      </c>
      <c r="M58" s="31">
        <f t="shared" si="2"/>
        <v>42.211903756859435</v>
      </c>
      <c r="N58" s="31">
        <f t="shared" si="3"/>
        <v>0.5318158853404951</v>
      </c>
    </row>
    <row r="59" spans="1:14" ht="15">
      <c r="A59" s="1" t="s">
        <v>49</v>
      </c>
      <c r="B59" s="14" t="s">
        <v>18</v>
      </c>
      <c r="C59" s="14" t="s">
        <v>8</v>
      </c>
      <c r="D59" s="22">
        <v>804.5</v>
      </c>
      <c r="E59" s="22">
        <v>1119.9</v>
      </c>
      <c r="F59" s="22">
        <v>833.3</v>
      </c>
      <c r="G59" s="13">
        <f t="shared" si="4"/>
        <v>103.57986326911124</v>
      </c>
      <c r="H59" s="15">
        <f t="shared" si="6"/>
        <v>74.40842932404678</v>
      </c>
      <c r="I59" s="22">
        <v>500</v>
      </c>
      <c r="J59" s="13">
        <f t="shared" si="0"/>
        <v>62.15040397762586</v>
      </c>
      <c r="K59" s="13">
        <f t="shared" si="1"/>
        <v>44.6468434681668</v>
      </c>
      <c r="L59" s="22">
        <v>500</v>
      </c>
      <c r="M59" s="31">
        <f t="shared" si="2"/>
        <v>62.15040397762586</v>
      </c>
      <c r="N59" s="31">
        <f t="shared" si="3"/>
        <v>44.6468434681668</v>
      </c>
    </row>
    <row r="60" spans="1:14" ht="25.5">
      <c r="A60" s="1" t="s">
        <v>68</v>
      </c>
      <c r="B60" s="14" t="s">
        <v>18</v>
      </c>
      <c r="C60" s="14" t="s">
        <v>14</v>
      </c>
      <c r="D60" s="22">
        <v>380</v>
      </c>
      <c r="E60" s="22">
        <v>92897.6</v>
      </c>
      <c r="F60" s="22">
        <v>33595.6</v>
      </c>
      <c r="G60" s="13"/>
      <c r="H60" s="15">
        <f t="shared" si="6"/>
        <v>36.16412049396324</v>
      </c>
      <c r="I60" s="22">
        <v>0</v>
      </c>
      <c r="J60" s="13"/>
      <c r="K60" s="13">
        <f t="shared" si="1"/>
        <v>0</v>
      </c>
      <c r="L60" s="22">
        <v>0</v>
      </c>
      <c r="M60" s="31"/>
      <c r="N60" s="31">
        <f t="shared" si="3"/>
        <v>0</v>
      </c>
    </row>
    <row r="61" spans="1:14" ht="60">
      <c r="A61" s="11" t="s">
        <v>50</v>
      </c>
      <c r="B61" s="12" t="s">
        <v>51</v>
      </c>
      <c r="C61" s="12" t="s">
        <v>6</v>
      </c>
      <c r="D61" s="23">
        <f>D62+D63+D64</f>
        <v>34232.8</v>
      </c>
      <c r="E61" s="23">
        <f>E62+E63+E64</f>
        <v>33434.8</v>
      </c>
      <c r="F61" s="23">
        <f>F62+F63+F64</f>
        <v>32774.4</v>
      </c>
      <c r="G61" s="13">
        <f t="shared" si="4"/>
        <v>95.73975836040289</v>
      </c>
      <c r="H61" s="13">
        <f t="shared" si="6"/>
        <v>98.02481247083877</v>
      </c>
      <c r="I61" s="23">
        <f>I62+I63+I64</f>
        <v>32669.4</v>
      </c>
      <c r="J61" s="13">
        <f t="shared" si="0"/>
        <v>95.43303498399196</v>
      </c>
      <c r="K61" s="13">
        <f t="shared" si="1"/>
        <v>97.7107684209267</v>
      </c>
      <c r="L61" s="23">
        <f>L62+L63+L64</f>
        <v>32551.4</v>
      </c>
      <c r="M61" s="31">
        <f t="shared" si="2"/>
        <v>95.08833633240634</v>
      </c>
      <c r="N61" s="31">
        <f t="shared" si="3"/>
        <v>97.35784272673979</v>
      </c>
    </row>
    <row r="62" spans="1:14" ht="38.25">
      <c r="A62" s="3" t="s">
        <v>54</v>
      </c>
      <c r="B62" s="14" t="s">
        <v>51</v>
      </c>
      <c r="C62" s="14" t="s">
        <v>5</v>
      </c>
      <c r="D62" s="22">
        <v>8110.7</v>
      </c>
      <c r="E62" s="22">
        <v>8198.5</v>
      </c>
      <c r="F62" s="22">
        <v>8812.4</v>
      </c>
      <c r="G62" s="13">
        <f t="shared" si="4"/>
        <v>108.65153439283908</v>
      </c>
      <c r="H62" s="15">
        <f t="shared" si="6"/>
        <v>107.48795511374031</v>
      </c>
      <c r="I62" s="22">
        <v>8909.2</v>
      </c>
      <c r="J62" s="13">
        <f t="shared" si="0"/>
        <v>109.84501954208639</v>
      </c>
      <c r="K62" s="13">
        <f t="shared" si="1"/>
        <v>108.66865890101849</v>
      </c>
      <c r="L62" s="22">
        <v>9027.5</v>
      </c>
      <c r="M62" s="31">
        <f t="shared" si="2"/>
        <v>111.30358662014376</v>
      </c>
      <c r="N62" s="31">
        <f t="shared" si="3"/>
        <v>110.11160578154539</v>
      </c>
    </row>
    <row r="63" spans="1:14" ht="15">
      <c r="A63" s="3" t="s">
        <v>55</v>
      </c>
      <c r="B63" s="14" t="s">
        <v>51</v>
      </c>
      <c r="C63" s="14" t="s">
        <v>8</v>
      </c>
      <c r="D63" s="22">
        <v>22087.4</v>
      </c>
      <c r="E63" s="22">
        <v>20458.5</v>
      </c>
      <c r="F63" s="22">
        <v>17698.1</v>
      </c>
      <c r="G63" s="13">
        <f t="shared" si="4"/>
        <v>80.12758405244618</v>
      </c>
      <c r="H63" s="15">
        <f t="shared" si="6"/>
        <v>86.50731969596988</v>
      </c>
      <c r="I63" s="22">
        <v>17496.3</v>
      </c>
      <c r="J63" s="13">
        <f t="shared" si="0"/>
        <v>79.2139409799252</v>
      </c>
      <c r="K63" s="13">
        <f t="shared" si="1"/>
        <v>85.52093261969353</v>
      </c>
      <c r="L63" s="22">
        <v>17260</v>
      </c>
      <c r="M63" s="31">
        <f t="shared" si="2"/>
        <v>78.14410025625469</v>
      </c>
      <c r="N63" s="31">
        <f t="shared" si="3"/>
        <v>84.36591147933622</v>
      </c>
    </row>
    <row r="64" spans="1:14" ht="25.5">
      <c r="A64" s="3" t="s">
        <v>71</v>
      </c>
      <c r="B64" s="14" t="s">
        <v>51</v>
      </c>
      <c r="C64" s="14" t="s">
        <v>10</v>
      </c>
      <c r="D64" s="22">
        <v>4034.7</v>
      </c>
      <c r="E64" s="22">
        <v>4777.8</v>
      </c>
      <c r="F64" s="22">
        <v>6263.9</v>
      </c>
      <c r="G64" s="13">
        <f t="shared" si="4"/>
        <v>155.25070017597344</v>
      </c>
      <c r="H64" s="15">
        <f t="shared" si="6"/>
        <v>131.1042739336096</v>
      </c>
      <c r="I64" s="22">
        <v>6263.9</v>
      </c>
      <c r="J64" s="13">
        <f t="shared" si="0"/>
        <v>155.25070017597344</v>
      </c>
      <c r="K64" s="13">
        <f t="shared" si="1"/>
        <v>131.1042739336096</v>
      </c>
      <c r="L64" s="22">
        <v>6263.9</v>
      </c>
      <c r="M64" s="31">
        <f t="shared" si="2"/>
        <v>155.25070017597344</v>
      </c>
      <c r="N64" s="31">
        <f t="shared" si="3"/>
        <v>131.1042739336096</v>
      </c>
    </row>
    <row r="65" spans="1:14" ht="15.75">
      <c r="A65" s="21" t="s">
        <v>56</v>
      </c>
      <c r="B65" s="24"/>
      <c r="C65" s="24"/>
      <c r="D65" s="25">
        <f>D7+D17+D21+D30+D39+D41+D47+D50+D53+D61+D58</f>
        <v>521162.00000000006</v>
      </c>
      <c r="E65" s="25">
        <f>E7+E17+E21+E30+E39+E41+E47+E50+E53+E61+E58</f>
        <v>651718.7000000001</v>
      </c>
      <c r="F65" s="25">
        <f>F7+F17+F21+F30+F39+F41+F47+F50+F53+F61+F58</f>
        <v>740672.1</v>
      </c>
      <c r="G65" s="13">
        <f t="shared" si="4"/>
        <v>142.11936019894006</v>
      </c>
      <c r="H65" s="15">
        <f t="shared" si="6"/>
        <v>113.64904827803772</v>
      </c>
      <c r="I65" s="25">
        <f>I7+I17+I21+I30+I39+I41+I47+I50+I53+I61+I58</f>
        <v>587167.1</v>
      </c>
      <c r="J65" s="13">
        <f t="shared" si="0"/>
        <v>112.66498708654889</v>
      </c>
      <c r="K65" s="13">
        <f t="shared" si="1"/>
        <v>90.09517449783164</v>
      </c>
      <c r="L65" s="25">
        <f>L7+L17+L21+L30+L39+L41+L47+L50+L53+L61+L58</f>
        <v>570955.3</v>
      </c>
      <c r="M65" s="31">
        <f t="shared" si="2"/>
        <v>109.55428446433162</v>
      </c>
      <c r="N65" s="31">
        <f t="shared" si="3"/>
        <v>87.60762887423668</v>
      </c>
    </row>
    <row r="66" spans="1:14" ht="15">
      <c r="A66" s="3" t="s">
        <v>60</v>
      </c>
      <c r="B66" s="14"/>
      <c r="C66" s="14"/>
      <c r="D66" s="22"/>
      <c r="E66" s="22"/>
      <c r="F66" s="22"/>
      <c r="G66" s="13"/>
      <c r="H66" s="15"/>
      <c r="I66" s="22">
        <v>9000</v>
      </c>
      <c r="J66" s="13"/>
      <c r="K66" s="13"/>
      <c r="L66" s="22">
        <v>18000</v>
      </c>
      <c r="M66" s="31"/>
      <c r="N66" s="31"/>
    </row>
    <row r="67" spans="1:14" ht="15.75">
      <c r="A67" s="21" t="s">
        <v>56</v>
      </c>
      <c r="B67" s="24"/>
      <c r="C67" s="24"/>
      <c r="D67" s="25">
        <f>D53+D47+D41+D39+D21+D7+D58+D50+D61+D30+D17</f>
        <v>521162.00000000006</v>
      </c>
      <c r="E67" s="25">
        <f>E53+E47+E41+E39+E21+E7+E58+E50+E61+E30+E17</f>
        <v>651718.7</v>
      </c>
      <c r="F67" s="25">
        <f>F53+F47+F41+F39+F21+F7+F58+F50+F61+F30+F17</f>
        <v>740672.1</v>
      </c>
      <c r="G67" s="13">
        <f t="shared" si="4"/>
        <v>142.11936019894006</v>
      </c>
      <c r="H67" s="25">
        <f>H53+H47+H41+H39+H21+H7+H58+H50+H61+H30+H17</f>
        <v>1588.449987355156</v>
      </c>
      <c r="I67" s="25">
        <f>I65+I66</f>
        <v>596167.1</v>
      </c>
      <c r="J67" s="13">
        <f t="shared" si="0"/>
        <v>114.39189733710438</v>
      </c>
      <c r="K67" s="13">
        <f t="shared" si="1"/>
        <v>91.47613840142994</v>
      </c>
      <c r="L67" s="25">
        <f>L65+L66</f>
        <v>588955.3</v>
      </c>
      <c r="M67" s="31">
        <f t="shared" si="2"/>
        <v>113.0081049654426</v>
      </c>
      <c r="N67" s="31">
        <f t="shared" si="3"/>
        <v>90.36955668143327</v>
      </c>
    </row>
    <row r="68" spans="6:8" ht="12.75">
      <c r="F68" s="26"/>
      <c r="G68" s="26"/>
      <c r="H68" s="26"/>
    </row>
    <row r="69" spans="6:8" ht="12.75">
      <c r="F69" s="26"/>
      <c r="G69" s="26"/>
      <c r="H69" s="26"/>
    </row>
    <row r="70" spans="1:8" ht="12.75">
      <c r="A70" s="4" t="s">
        <v>69</v>
      </c>
      <c r="F70" s="26"/>
      <c r="G70" s="26"/>
      <c r="H70" s="26"/>
    </row>
    <row r="71" spans="6:8" ht="12.75">
      <c r="F71" s="26"/>
      <c r="G71" s="26"/>
      <c r="H71" s="26"/>
    </row>
    <row r="72" spans="6:8" ht="12.75">
      <c r="F72" s="26"/>
      <c r="G72" s="26"/>
      <c r="H72" s="26"/>
    </row>
    <row r="73" spans="6:8" ht="12.75">
      <c r="F73" s="26"/>
      <c r="G73" s="26"/>
      <c r="H73" s="26"/>
    </row>
    <row r="74" spans="6:8" ht="12.75">
      <c r="F74" s="26"/>
      <c r="G74" s="26"/>
      <c r="H74" s="26"/>
    </row>
    <row r="75" spans="6:8" ht="12.75">
      <c r="F75" s="26"/>
      <c r="G75" s="26"/>
      <c r="H75" s="26"/>
    </row>
    <row r="76" spans="6:8" ht="12.75">
      <c r="F76" s="26"/>
      <c r="G76" s="26"/>
      <c r="H76" s="26"/>
    </row>
    <row r="77" spans="6:8" ht="12.75">
      <c r="F77" s="26"/>
      <c r="G77" s="26"/>
      <c r="H77" s="26"/>
    </row>
    <row r="78" spans="6:8" ht="12.75">
      <c r="F78" s="26"/>
      <c r="G78" s="26"/>
      <c r="H78" s="26"/>
    </row>
  </sheetData>
  <sheetProtection selectLockedCells="1" selectUnlockedCells="1"/>
  <mergeCells count="8">
    <mergeCell ref="N4:N5"/>
    <mergeCell ref="A1:M1"/>
    <mergeCell ref="A2:H2"/>
    <mergeCell ref="G4:G5"/>
    <mergeCell ref="H4:H5"/>
    <mergeCell ref="J4:J5"/>
    <mergeCell ref="K4:K5"/>
    <mergeCell ref="M4:M5"/>
  </mergeCells>
  <printOptions/>
  <pageMargins left="0.984251968503937" right="0.3937007874015748" top="0.5905511811023623" bottom="0.3937007874015748" header="0.5118110236220472" footer="0.5118110236220472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2023-11-17T07:59:05Z</cp:lastPrinted>
  <dcterms:modified xsi:type="dcterms:W3CDTF">2023-12-05T05:15:41Z</dcterms:modified>
  <cp:category/>
  <cp:version/>
  <cp:contentType/>
  <cp:contentStatus/>
</cp:coreProperties>
</file>