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-2023" sheetId="1" r:id="rId1"/>
    <sheet name="Лист1" sheetId="2" r:id="rId2"/>
  </sheets>
  <definedNames>
    <definedName name="Excel_BuiltIn_Print_Titles" localSheetId="0">'2022-2023'!$3:$3</definedName>
    <definedName name="_xlnm.Print_Titles" localSheetId="0">'2022-2023'!$3:$3</definedName>
  </definedNames>
  <calcPr fullCalcOnLoad="1"/>
</workbook>
</file>

<file path=xl/sharedStrings.xml><?xml version="1.0" encoding="utf-8"?>
<sst xmlns="http://schemas.openxmlformats.org/spreadsheetml/2006/main" count="103" uniqueCount="102">
  <si>
    <t>тыс.руб.</t>
  </si>
  <si>
    <t>Наименование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</si>
  <si>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</si>
  <si>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</si>
  <si>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</si>
  <si>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</si>
  <si>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 (УСЛУГИ) 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</si>
  <si>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</si>
  <si>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</si>
  <si>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</si>
  <si>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</si>
  <si>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</si>
  <si>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</si>
  <si>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</si>
  <si>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</si>
  <si>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</si>
  <si>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</si>
  <si>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</si>
  <si>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</si>
  <si>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</si>
  <si>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</si>
  <si>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</si>
  <si>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</si>
  <si>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</si>
  <si>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</si>
  <si>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</si>
  <si>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</si>
  <si>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</si>
  <si>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</si>
  <si>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</si>
  <si>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</si>
  <si>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</si>
  <si>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Дотации бюджетам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</si>
  <si>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</si>
  <si>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</si>
  <si>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2 02 02000 00 0000 151</t>
  </si>
  <si>
    <t>СУБСИДИИ БЮДЖЕТАМ СУБЪЕКТОВ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</si>
  <si>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</si>
  <si>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</si>
  <si>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</si>
  <si>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</si>
  <si>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</si>
  <si>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</si>
  <si>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</si>
  <si>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</si>
  <si>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</si>
  <si>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</si>
  <si>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на проведение комплексных кадастровых работ</t>
  </si>
  <si>
    <t>Субсидии бюджетам на поддержку отрасли культуры</t>
  </si>
  <si>
    <t>Субсидии бюджетам на развитие сети учреждений культурно-досугового типа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</si>
  <si>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</si>
  <si>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</si>
  <si>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на подготовку проектов межевания  земельных участков и на проведение кадастровых работпроведение комплексных кадастровых работ</t>
  </si>
  <si>
    <t>Субсидии бюджетам на реализацию мероприятий по модернизации школьных систем образования</t>
  </si>
  <si>
    <t>Субсидии бюджетам на техническое оснащение муниципальных музеев</t>
  </si>
  <si>
    <t>Субсидии  бюджетам 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Федерацмм</t>
  </si>
  <si>
    <t xml:space="preserve">Прочие субсидии </t>
  </si>
  <si>
    <t>2 02 03000 00 0000 151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</si>
  <si>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</si>
  <si>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</si>
  <si>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</si>
  <si>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</si>
  <si>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</si>
  <si>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</si>
  <si>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</si>
  <si>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нлября 1995 года N 181-ФЗ "О социальной защите инвалидов в Российской Федерации"</t>
  </si>
  <si>
    <t>Единая субвенция местным бюджетам из бюджета субъекта Российской Федерации</t>
  </si>
  <si>
    <t>2 02 04000 00 0000 151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</si>
  <si>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</si>
  <si>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</si>
  <si>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создание виртуальных концертных залов</t>
  </si>
  <si>
    <t>Прочие межбюджетные трансферты, передаваемые бюджетам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</si>
  <si>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</si>
  <si>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</si>
  <si>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</si>
  <si>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</si>
  <si>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</si>
  <si>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</si>
  <si>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</si>
  <si>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</si>
  <si>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</si>
  <si>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</si>
  <si>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</si>
  <si>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</si>
  <si>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</si>
  <si>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</si>
  <si>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ВСЕГО ДОХОДОВ</t>
  </si>
  <si>
    <t>факт 2022 год, тыс.руб.</t>
  </si>
  <si>
    <t>Первоначальный план 2023 год тыс.руб.</t>
  </si>
  <si>
    <t>Уточненный план 2023 год тыс.руб.</t>
  </si>
  <si>
    <t xml:space="preserve"> Исполнение бюджета за 2023 год, тыс.руб. </t>
  </si>
  <si>
    <t>% исполнения к 2022 г.</t>
  </si>
  <si>
    <t>% исполнения первоначального плана</t>
  </si>
  <si>
    <t>% исполнения уточненного плана</t>
  </si>
  <si>
    <t>Примечание (пояснения по показателям факта за 2023 г., где отклонение составило более 10% от первоначального значения)</t>
  </si>
  <si>
    <t xml:space="preserve">Сведения о фактически поступивших доходах бюджета Тотемского муниципального округа за 2023 год по видам доходов в сравнении с первоначально утвержденными решением о бюджете значениями и с уточненными значениями с учетом внесенных изменений, а также фактическими доходами за 2022 год        </t>
  </si>
  <si>
    <t>Платежи по искам о возмещении вреда, причиненного окружающей среде</t>
  </si>
  <si>
    <t>внеплановые работы</t>
  </si>
  <si>
    <t>Увеличение реализации бензина и дизельного топлива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</si>
  <si>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</si>
  <si>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</si>
  <si>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Поступление от продажи объектов муниципальной собственности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</si>
</sst>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&quot;###,##0.00"/>
  </numFmts>
  <fonts count="55">
    <font>
      <sz val="10"/>
      <name val="Arial"/>
      <family val="2"/>
    </font>
    <font>
      <sz val="10"/>
      <name val="Times New Roman"/>
      <family val="1"/>
    </font>
    <font>
      <b/>
      <i/>
      <sz val="2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172" fontId="5" fillId="35" borderId="11" xfId="0" applyNumberFormat="1" applyFont="1" applyFill="1" applyBorder="1" applyAlignment="1">
      <alignment horizontal="right" vertical="center"/>
    </xf>
    <xf numFmtId="173" fontId="7" fillId="35" borderId="11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8" fillId="37" borderId="11" xfId="0" applyFont="1" applyFill="1" applyBorder="1" applyAlignment="1">
      <alignment horizontal="left" vertical="center" wrapText="1"/>
    </xf>
    <xf numFmtId="172" fontId="9" fillId="37" borderId="11" xfId="0" applyNumberFormat="1" applyFont="1" applyFill="1" applyBorder="1" applyAlignment="1">
      <alignment horizontal="right" vertical="center"/>
    </xf>
    <xf numFmtId="173" fontId="11" fillId="37" borderId="11" xfId="0" applyNumberFormat="1" applyFont="1" applyFill="1" applyBorder="1" applyAlignment="1">
      <alignment vertical="center"/>
    </xf>
    <xf numFmtId="0" fontId="1" fillId="38" borderId="11" xfId="0" applyFont="1" applyFill="1" applyBorder="1" applyAlignment="1">
      <alignment horizontal="left"/>
    </xf>
    <xf numFmtId="172" fontId="3" fillId="38" borderId="11" xfId="0" applyNumberFormat="1" applyFont="1" applyFill="1" applyBorder="1" applyAlignment="1">
      <alignment vertical="center"/>
    </xf>
    <xf numFmtId="172" fontId="3" fillId="38" borderId="11" xfId="0" applyNumberFormat="1" applyFont="1" applyFill="1" applyBorder="1" applyAlignment="1">
      <alignment horizontal="right" vertical="center"/>
    </xf>
    <xf numFmtId="172" fontId="4" fillId="38" borderId="11" xfId="0" applyNumberFormat="1" applyFont="1" applyFill="1" applyBorder="1" applyAlignment="1">
      <alignment horizontal="right" vertical="center"/>
    </xf>
    <xf numFmtId="173" fontId="4" fillId="38" borderId="11" xfId="0" applyNumberFormat="1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172" fontId="3" fillId="39" borderId="11" xfId="0" applyNumberFormat="1" applyFont="1" applyFill="1" applyBorder="1" applyAlignment="1">
      <alignment vertical="center"/>
    </xf>
    <xf numFmtId="172" fontId="3" fillId="39" borderId="11" xfId="0" applyNumberFormat="1" applyFont="1" applyFill="1" applyBorder="1" applyAlignment="1">
      <alignment horizontal="right" vertical="center"/>
    </xf>
    <xf numFmtId="173" fontId="4" fillId="39" borderId="11" xfId="0" applyNumberFormat="1" applyFont="1" applyFill="1" applyBorder="1" applyAlignment="1">
      <alignment vertical="center"/>
    </xf>
    <xf numFmtId="0" fontId="12" fillId="38" borderId="11" xfId="0" applyFont="1" applyFill="1" applyBorder="1" applyAlignment="1">
      <alignment horizontal="left" vertical="center" wrapText="1"/>
    </xf>
    <xf numFmtId="172" fontId="13" fillId="38" borderId="11" xfId="0" applyNumberFormat="1" applyFont="1" applyFill="1" applyBorder="1" applyAlignment="1">
      <alignment vertical="center" wrapText="1"/>
    </xf>
    <xf numFmtId="172" fontId="13" fillId="38" borderId="11" xfId="0" applyNumberFormat="1" applyFont="1" applyFill="1" applyBorder="1" applyAlignment="1">
      <alignment horizontal="right" vertical="center" wrapText="1"/>
    </xf>
    <xf numFmtId="0" fontId="1" fillId="39" borderId="11" xfId="52" applyNumberFormat="1" applyFont="1" applyFill="1" applyBorder="1" applyAlignment="1" applyProtection="1">
      <alignment horizontal="left" vertical="center" wrapText="1"/>
      <protection hidden="1"/>
    </xf>
    <xf numFmtId="172" fontId="13" fillId="39" borderId="11" xfId="0" applyNumberFormat="1" applyFont="1" applyFill="1" applyBorder="1" applyAlignment="1">
      <alignment vertical="center" wrapText="1"/>
    </xf>
    <xf numFmtId="172" fontId="14" fillId="39" borderId="11" xfId="0" applyNumberFormat="1" applyFont="1" applyFill="1" applyBorder="1" applyAlignment="1">
      <alignment vertical="center" wrapText="1"/>
    </xf>
    <xf numFmtId="172" fontId="15" fillId="39" borderId="11" xfId="0" applyNumberFormat="1" applyFont="1" applyFill="1" applyBorder="1" applyAlignment="1">
      <alignment horizontal="right" vertical="center"/>
    </xf>
    <xf numFmtId="172" fontId="14" fillId="39" borderId="11" xfId="0" applyNumberFormat="1" applyFont="1" applyFill="1" applyBorder="1" applyAlignment="1">
      <alignment horizontal="right" vertical="center"/>
    </xf>
    <xf numFmtId="173" fontId="16" fillId="39" borderId="11" xfId="0" applyNumberFormat="1" applyFont="1" applyFill="1" applyBorder="1" applyAlignment="1">
      <alignment vertical="center"/>
    </xf>
    <xf numFmtId="0" fontId="12" fillId="38" borderId="11" xfId="0" applyFont="1" applyFill="1" applyBorder="1" applyAlignment="1">
      <alignment horizontal="left" vertical="top" wrapText="1"/>
    </xf>
    <xf numFmtId="0" fontId="12" fillId="39" borderId="11" xfId="0" applyFont="1" applyFill="1" applyBorder="1" applyAlignment="1">
      <alignment horizontal="left" vertical="center" wrapText="1"/>
    </xf>
    <xf numFmtId="172" fontId="13" fillId="39" borderId="11" xfId="0" applyNumberFormat="1" applyFont="1" applyFill="1" applyBorder="1" applyAlignment="1">
      <alignment horizontal="right" vertical="center" wrapText="1"/>
    </xf>
    <xf numFmtId="174" fontId="12" fillId="40" borderId="11" xfId="0" applyNumberFormat="1" applyFont="1" applyFill="1" applyBorder="1" applyAlignment="1">
      <alignment horizontal="left" vertical="top" wrapText="1"/>
    </xf>
    <xf numFmtId="4" fontId="13" fillId="40" borderId="11" xfId="0" applyNumberFormat="1" applyFont="1" applyFill="1" applyBorder="1" applyAlignment="1">
      <alignment vertical="center" wrapText="1"/>
    </xf>
    <xf numFmtId="172" fontId="13" fillId="40" borderId="11" xfId="0" applyNumberFormat="1" applyFont="1" applyFill="1" applyBorder="1" applyAlignment="1">
      <alignment horizontal="right" vertical="center" wrapText="1"/>
    </xf>
    <xf numFmtId="172" fontId="3" fillId="40" borderId="11" xfId="0" applyNumberFormat="1" applyFont="1" applyFill="1" applyBorder="1" applyAlignment="1">
      <alignment horizontal="right" vertical="center"/>
    </xf>
    <xf numFmtId="172" fontId="3" fillId="40" borderId="11" xfId="0" applyNumberFormat="1" applyFont="1" applyFill="1" applyBorder="1" applyAlignment="1">
      <alignment vertical="center"/>
    </xf>
    <xf numFmtId="173" fontId="4" fillId="40" borderId="11" xfId="0" applyNumberFormat="1" applyFont="1" applyFill="1" applyBorder="1" applyAlignment="1">
      <alignment vertical="center"/>
    </xf>
    <xf numFmtId="172" fontId="9" fillId="37" borderId="11" xfId="0" applyNumberFormat="1" applyFont="1" applyFill="1" applyBorder="1" applyAlignment="1">
      <alignment vertical="center"/>
    </xf>
    <xf numFmtId="173" fontId="10" fillId="37" borderId="11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172" fontId="5" fillId="35" borderId="11" xfId="0" applyNumberFormat="1" applyFont="1" applyFill="1" applyBorder="1" applyAlignment="1">
      <alignment vertical="center"/>
    </xf>
    <xf numFmtId="173" fontId="6" fillId="35" borderId="11" xfId="0" applyNumberFormat="1" applyFont="1" applyFill="1" applyBorder="1" applyAlignment="1">
      <alignment vertical="center"/>
    </xf>
    <xf numFmtId="0" fontId="1" fillId="38" borderId="11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/>
    </xf>
    <xf numFmtId="172" fontId="3" fillId="38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173" fontId="4" fillId="0" borderId="11" xfId="0" applyNumberFormat="1" applyFont="1" applyFill="1" applyBorder="1" applyAlignment="1">
      <alignment vertical="center"/>
    </xf>
    <xf numFmtId="0" fontId="1" fillId="39" borderId="11" xfId="0" applyFont="1" applyFill="1" applyBorder="1" applyAlignment="1">
      <alignment vertical="center" wrapText="1"/>
    </xf>
    <xf numFmtId="172" fontId="3" fillId="39" borderId="11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/>
    </xf>
    <xf numFmtId="172" fontId="3" fillId="0" borderId="11" xfId="0" applyNumberFormat="1" applyFont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2" fontId="3" fillId="38" borderId="11" xfId="0" applyNumberFormat="1" applyFont="1" applyFill="1" applyBorder="1" applyAlignment="1">
      <alignment vertical="center" wrapText="1"/>
    </xf>
    <xf numFmtId="172" fontId="3" fillId="39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73" fontId="3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right" vertical="center"/>
    </xf>
    <xf numFmtId="4" fontId="3" fillId="39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4" fontId="3" fillId="39" borderId="11" xfId="0" applyNumberFormat="1" applyFont="1" applyFill="1" applyBorder="1" applyAlignment="1">
      <alignment vertical="center"/>
    </xf>
    <xf numFmtId="174" fontId="12" fillId="0" borderId="12" xfId="0" applyNumberFormat="1" applyFont="1" applyBorder="1" applyAlignment="1">
      <alignment horizontal="left" wrapText="1"/>
    </xf>
    <xf numFmtId="174" fontId="12" fillId="39" borderId="11" xfId="0" applyNumberFormat="1" applyFont="1" applyFill="1" applyBorder="1" applyAlignment="1">
      <alignment horizontal="left" vertical="top" wrapText="1"/>
    </xf>
    <xf numFmtId="174" fontId="12" fillId="38" borderId="11" xfId="0" applyNumberFormat="1" applyFont="1" applyFill="1" applyBorder="1" applyAlignment="1">
      <alignment horizontal="left" vertical="top" wrapText="1"/>
    </xf>
    <xf numFmtId="0" fontId="18" fillId="41" borderId="11" xfId="0" applyFont="1" applyFill="1" applyBorder="1" applyAlignment="1">
      <alignment vertical="center" wrapText="1"/>
    </xf>
    <xf numFmtId="172" fontId="18" fillId="41" borderId="11" xfId="0" applyNumberFormat="1" applyFont="1" applyFill="1" applyBorder="1" applyAlignment="1">
      <alignment vertical="center"/>
    </xf>
    <xf numFmtId="172" fontId="18" fillId="41" borderId="11" xfId="0" applyNumberFormat="1" applyFont="1" applyFill="1" applyBorder="1" applyAlignment="1">
      <alignment horizontal="right" vertical="center"/>
    </xf>
    <xf numFmtId="173" fontId="19" fillId="41" borderId="11" xfId="0" applyNumberFormat="1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173" fontId="4" fillId="38" borderId="11" xfId="0" applyNumberFormat="1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7" zoomScaleNormal="87" zoomScalePageLayoutView="0"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28" sqref="J28"/>
    </sheetView>
  </sheetViews>
  <sheetFormatPr defaultColWidth="9.140625" defaultRowHeight="12.75"/>
  <cols>
    <col min="1" max="1" width="9.00390625" style="1" hidden="1" customWidth="1"/>
    <col min="2" max="2" width="61.7109375" style="2" customWidth="1"/>
    <col min="3" max="3" width="18.8515625" style="2" customWidth="1"/>
    <col min="4" max="4" width="17.00390625" style="2" customWidth="1"/>
    <col min="5" max="5" width="18.140625" style="1" customWidth="1"/>
    <col min="6" max="6" width="18.00390625" style="1" customWidth="1"/>
    <col min="7" max="7" width="13.28125" style="1" customWidth="1"/>
    <col min="8" max="8" width="13.8515625" style="1" customWidth="1"/>
    <col min="9" max="9" width="13.00390625" style="1" customWidth="1"/>
    <col min="10" max="10" width="21.421875" style="1" customWidth="1"/>
    <col min="11" max="16384" width="9.140625" style="1" customWidth="1"/>
  </cols>
  <sheetData>
    <row r="1" spans="2:10" ht="107.25" customHeight="1">
      <c r="B1" s="83" t="s">
        <v>95</v>
      </c>
      <c r="C1" s="83"/>
      <c r="D1" s="83"/>
      <c r="E1" s="83"/>
      <c r="F1" s="83"/>
      <c r="G1" s="83"/>
      <c r="H1" s="83"/>
      <c r="I1" s="83"/>
      <c r="J1" s="83"/>
    </row>
    <row r="2" ht="10.5" customHeight="1">
      <c r="J2" s="3" t="s">
        <v>0</v>
      </c>
    </row>
    <row r="3" spans="1:11" ht="66.75" customHeight="1">
      <c r="A3" s="4"/>
      <c r="B3" s="5" t="s">
        <v>1</v>
      </c>
      <c r="C3" s="6" t="s">
        <v>87</v>
      </c>
      <c r="D3" s="6" t="s">
        <v>88</v>
      </c>
      <c r="E3" s="6" t="s">
        <v>89</v>
      </c>
      <c r="F3" s="6" t="s">
        <v>90</v>
      </c>
      <c r="G3" s="7" t="s">
        <v>91</v>
      </c>
      <c r="H3" s="7" t="s">
        <v>92</v>
      </c>
      <c r="I3" s="7" t="s">
        <v>93</v>
      </c>
      <c r="J3" s="81" t="s">
        <v>94</v>
      </c>
      <c r="K3" s="8"/>
    </row>
    <row r="4" spans="1:11" ht="19.5">
      <c r="A4" s="9"/>
      <c r="B4" s="10" t="s">
        <v>2</v>
      </c>
      <c r="C4" s="11">
        <f>C5+C23</f>
        <v>357259.5</v>
      </c>
      <c r="D4" s="11">
        <f>D5+D23</f>
        <v>354238</v>
      </c>
      <c r="E4" s="11">
        <f>E5+E23</f>
        <v>345638</v>
      </c>
      <c r="F4" s="11">
        <f>F5+F23</f>
        <v>354879.6</v>
      </c>
      <c r="G4" s="20">
        <f>F4/C4*100</f>
        <v>99.33384556603812</v>
      </c>
      <c r="H4" s="20">
        <f>F4/D4*100</f>
        <v>100.18112116712491</v>
      </c>
      <c r="I4" s="20">
        <f>F4/E4*100</f>
        <v>102.67378008205115</v>
      </c>
      <c r="J4" s="12"/>
      <c r="K4" s="8"/>
    </row>
    <row r="5" spans="1:11" ht="15.75">
      <c r="A5" s="13"/>
      <c r="B5" s="14" t="s">
        <v>3</v>
      </c>
      <c r="C5" s="15">
        <f>C6+C8+C13+C21+C22+C18</f>
        <v>331473.6</v>
      </c>
      <c r="D5" s="15">
        <f>D6+D8+D13+D21+D22+D18</f>
        <v>337105</v>
      </c>
      <c r="E5" s="15">
        <f>E6+E8+E13+E21+E22+E18</f>
        <v>323596.1</v>
      </c>
      <c r="F5" s="15">
        <f>F6+F8+F13+F21+F22+F18</f>
        <v>332546.1</v>
      </c>
      <c r="G5" s="20">
        <f aca="true" t="shared" si="0" ref="G5:G29">F5/C5*100</f>
        <v>100.32355517905498</v>
      </c>
      <c r="H5" s="20">
        <f aca="true" t="shared" si="1" ref="H5:H29">F5/D5*100</f>
        <v>98.6476320434286</v>
      </c>
      <c r="I5" s="20">
        <f aca="true" t="shared" si="2" ref="I5:I28">F5/E5*100</f>
        <v>102.7657935308862</v>
      </c>
      <c r="J5" s="16"/>
      <c r="K5" s="8"/>
    </row>
    <row r="6" spans="1:11" ht="12.75">
      <c r="A6" s="4"/>
      <c r="B6" s="17" t="s">
        <v>4</v>
      </c>
      <c r="C6" s="18">
        <f>C7</f>
        <v>258598.6</v>
      </c>
      <c r="D6" s="18">
        <f>D7</f>
        <v>270232</v>
      </c>
      <c r="E6" s="19">
        <f>E7</f>
        <v>259541.1</v>
      </c>
      <c r="F6" s="19">
        <f>F7</f>
        <v>266617.2</v>
      </c>
      <c r="G6" s="20">
        <f t="shared" si="0"/>
        <v>103.10079018215876</v>
      </c>
      <c r="H6" s="20">
        <f t="shared" si="1"/>
        <v>98.66233458657746</v>
      </c>
      <c r="I6" s="20">
        <f t="shared" si="2"/>
        <v>102.72638899966134</v>
      </c>
      <c r="J6" s="21"/>
      <c r="K6" s="8"/>
    </row>
    <row r="7" spans="1:11" ht="12.75">
      <c r="A7" s="4"/>
      <c r="B7" s="22" t="s">
        <v>5</v>
      </c>
      <c r="C7" s="23">
        <v>258598.6</v>
      </c>
      <c r="D7" s="23">
        <v>270232</v>
      </c>
      <c r="E7" s="24">
        <v>259541.1</v>
      </c>
      <c r="F7" s="23">
        <v>266617.2</v>
      </c>
      <c r="G7" s="20">
        <f t="shared" si="0"/>
        <v>103.10079018215876</v>
      </c>
      <c r="H7" s="20">
        <f t="shared" si="1"/>
        <v>98.66233458657746</v>
      </c>
      <c r="I7" s="20">
        <f t="shared" si="2"/>
        <v>102.72638899966134</v>
      </c>
      <c r="J7" s="25"/>
      <c r="K7" s="8"/>
    </row>
    <row r="8" spans="1:11" ht="38.25">
      <c r="A8" s="4"/>
      <c r="B8" s="26" t="s">
        <v>6</v>
      </c>
      <c r="C8" s="27">
        <f>C9+C10+C11+C12</f>
        <v>19529.6</v>
      </c>
      <c r="D8" s="28">
        <f>D9+D10+D11+D12</f>
        <v>15829</v>
      </c>
      <c r="E8" s="28">
        <f>E9+E10+E11+E12</f>
        <v>15829</v>
      </c>
      <c r="F8" s="28">
        <f>F9+F10+F11+F12</f>
        <v>17434.6</v>
      </c>
      <c r="G8" s="20">
        <f t="shared" si="0"/>
        <v>89.27269375716861</v>
      </c>
      <c r="H8" s="20">
        <f t="shared" si="1"/>
        <v>110.14340766946742</v>
      </c>
      <c r="I8" s="20">
        <f t="shared" si="2"/>
        <v>110.14340766946742</v>
      </c>
      <c r="J8" s="82" t="s">
        <v>98</v>
      </c>
      <c r="K8" s="8"/>
    </row>
    <row r="9" spans="1:11" ht="51">
      <c r="A9" s="4"/>
      <c r="B9" s="29" t="s">
        <v>7</v>
      </c>
      <c r="C9" s="30">
        <v>9790.3</v>
      </c>
      <c r="D9" s="24">
        <v>7559</v>
      </c>
      <c r="E9" s="24">
        <v>7559</v>
      </c>
      <c r="F9" s="24">
        <v>9033.8</v>
      </c>
      <c r="G9" s="20">
        <f t="shared" si="0"/>
        <v>92.27296405625977</v>
      </c>
      <c r="H9" s="20">
        <f t="shared" si="1"/>
        <v>119.51051726418838</v>
      </c>
      <c r="I9" s="20">
        <f t="shared" si="2"/>
        <v>119.51051726418838</v>
      </c>
      <c r="J9" s="25"/>
      <c r="K9" s="8"/>
    </row>
    <row r="10" spans="1:11" ht="63.75">
      <c r="A10" s="4"/>
      <c r="B10" s="29" t="s">
        <v>8</v>
      </c>
      <c r="C10" s="30">
        <v>52.9</v>
      </c>
      <c r="D10" s="24">
        <v>40</v>
      </c>
      <c r="E10" s="24">
        <v>40</v>
      </c>
      <c r="F10" s="24">
        <v>47.2</v>
      </c>
      <c r="G10" s="20">
        <f t="shared" si="0"/>
        <v>89.2249527410208</v>
      </c>
      <c r="H10" s="20">
        <f t="shared" si="1"/>
        <v>118.00000000000001</v>
      </c>
      <c r="I10" s="20">
        <f t="shared" si="2"/>
        <v>118.00000000000001</v>
      </c>
      <c r="J10" s="25"/>
      <c r="K10" s="8"/>
    </row>
    <row r="11" spans="1:11" ht="51">
      <c r="A11" s="4"/>
      <c r="B11" s="29" t="s">
        <v>9</v>
      </c>
      <c r="C11" s="30">
        <v>10809.6</v>
      </c>
      <c r="D11" s="24">
        <v>8230</v>
      </c>
      <c r="E11" s="24">
        <v>8230</v>
      </c>
      <c r="F11" s="24">
        <v>9337.1</v>
      </c>
      <c r="G11" s="20">
        <f t="shared" si="0"/>
        <v>86.37784931912374</v>
      </c>
      <c r="H11" s="20">
        <f t="shared" si="1"/>
        <v>113.45200486026732</v>
      </c>
      <c r="I11" s="20">
        <f t="shared" si="2"/>
        <v>113.45200486026732</v>
      </c>
      <c r="J11" s="25"/>
      <c r="K11" s="8"/>
    </row>
    <row r="12" spans="1:11" ht="51">
      <c r="A12" s="4"/>
      <c r="B12" s="29" t="s">
        <v>10</v>
      </c>
      <c r="C12" s="31">
        <v>-1123.2</v>
      </c>
      <c r="D12" s="32"/>
      <c r="E12" s="33"/>
      <c r="F12" s="33">
        <v>-983.5</v>
      </c>
      <c r="G12" s="20">
        <f t="shared" si="0"/>
        <v>87.56232193732193</v>
      </c>
      <c r="H12" s="20"/>
      <c r="I12" s="20"/>
      <c r="J12" s="34"/>
      <c r="K12" s="8"/>
    </row>
    <row r="13" spans="1:11" ht="12.75">
      <c r="A13" s="4"/>
      <c r="B13" s="35" t="s">
        <v>11</v>
      </c>
      <c r="C13" s="18">
        <f>C14+C15+C16+C17</f>
        <v>33207.6</v>
      </c>
      <c r="D13" s="18">
        <f>D14+D15+D16+D17</f>
        <v>31779</v>
      </c>
      <c r="E13" s="18">
        <f>E14+E15+E16+E17</f>
        <v>30358</v>
      </c>
      <c r="F13" s="18">
        <f>F14+F15+F16+F17</f>
        <v>30297.8</v>
      </c>
      <c r="G13" s="20">
        <f t="shared" si="0"/>
        <v>91.23754803117359</v>
      </c>
      <c r="H13" s="20">
        <f t="shared" si="1"/>
        <v>95.33906038578935</v>
      </c>
      <c r="I13" s="20">
        <f t="shared" si="2"/>
        <v>99.80169971671387</v>
      </c>
      <c r="J13" s="21"/>
      <c r="K13" s="8"/>
    </row>
    <row r="14" spans="1:11" ht="25.5">
      <c r="A14" s="4"/>
      <c r="B14" s="36" t="s">
        <v>12</v>
      </c>
      <c r="C14" s="30">
        <v>30868.9</v>
      </c>
      <c r="D14" s="30">
        <v>28972</v>
      </c>
      <c r="E14" s="24">
        <v>29600</v>
      </c>
      <c r="F14" s="23">
        <v>29714</v>
      </c>
      <c r="G14" s="20">
        <f t="shared" si="0"/>
        <v>96.25869402537829</v>
      </c>
      <c r="H14" s="20">
        <f t="shared" si="1"/>
        <v>102.56109346955682</v>
      </c>
      <c r="I14" s="20">
        <f t="shared" si="2"/>
        <v>100.38513513513514</v>
      </c>
      <c r="J14" s="25"/>
      <c r="K14" s="8"/>
    </row>
    <row r="15" spans="1:11" ht="19.5" customHeight="1">
      <c r="A15" s="4"/>
      <c r="B15" s="36" t="s">
        <v>13</v>
      </c>
      <c r="C15" s="30">
        <v>75.2</v>
      </c>
      <c r="D15" s="37"/>
      <c r="E15" s="24"/>
      <c r="F15" s="23">
        <v>-68.7</v>
      </c>
      <c r="G15" s="20">
        <f t="shared" si="0"/>
        <v>-91.3563829787234</v>
      </c>
      <c r="H15" s="20"/>
      <c r="I15" s="20"/>
      <c r="J15" s="25"/>
      <c r="K15" s="8"/>
    </row>
    <row r="16" spans="1:11" ht="12.75">
      <c r="A16" s="4"/>
      <c r="B16" s="36" t="s">
        <v>14</v>
      </c>
      <c r="C16" s="30">
        <v>27.3</v>
      </c>
      <c r="D16" s="37">
        <v>27</v>
      </c>
      <c r="E16" s="24">
        <v>58</v>
      </c>
      <c r="F16" s="23">
        <v>58.5</v>
      </c>
      <c r="G16" s="20">
        <f t="shared" si="0"/>
        <v>214.28571428571428</v>
      </c>
      <c r="H16" s="20">
        <f t="shared" si="1"/>
        <v>216.66666666666666</v>
      </c>
      <c r="I16" s="20">
        <f t="shared" si="2"/>
        <v>100.86206896551724</v>
      </c>
      <c r="J16" s="25"/>
      <c r="K16" s="8"/>
    </row>
    <row r="17" spans="1:11" ht="25.5">
      <c r="A17" s="4"/>
      <c r="B17" s="36" t="s">
        <v>15</v>
      </c>
      <c r="C17" s="30">
        <v>2236.2</v>
      </c>
      <c r="D17" s="37">
        <v>2780</v>
      </c>
      <c r="E17" s="24">
        <v>700</v>
      </c>
      <c r="F17" s="23">
        <v>594</v>
      </c>
      <c r="G17" s="20">
        <f t="shared" si="0"/>
        <v>26.562919237993025</v>
      </c>
      <c r="H17" s="20">
        <f t="shared" si="1"/>
        <v>21.366906474820144</v>
      </c>
      <c r="I17" s="20">
        <f t="shared" si="2"/>
        <v>84.85714285714285</v>
      </c>
      <c r="J17" s="25"/>
      <c r="K17" s="8"/>
    </row>
    <row r="18" spans="1:11" ht="12.75">
      <c r="A18" s="4"/>
      <c r="B18" s="26" t="s">
        <v>16</v>
      </c>
      <c r="C18" s="27">
        <f>C19+C20</f>
        <v>17169.6</v>
      </c>
      <c r="D18" s="27">
        <f>D19+D20</f>
        <v>16465</v>
      </c>
      <c r="E18" s="27">
        <f>E19+E20</f>
        <v>15555</v>
      </c>
      <c r="F18" s="27">
        <f>F19+F20</f>
        <v>15885.5</v>
      </c>
      <c r="G18" s="20">
        <f t="shared" si="0"/>
        <v>92.52108377597615</v>
      </c>
      <c r="H18" s="20">
        <f t="shared" si="1"/>
        <v>96.48041299726692</v>
      </c>
      <c r="I18" s="20">
        <f t="shared" si="2"/>
        <v>102.12471873995499</v>
      </c>
      <c r="J18" s="21"/>
      <c r="K18" s="8"/>
    </row>
    <row r="19" spans="1:11" ht="12.75">
      <c r="A19" s="4"/>
      <c r="B19" s="36" t="s">
        <v>17</v>
      </c>
      <c r="C19" s="30">
        <v>9434.3</v>
      </c>
      <c r="D19" s="37">
        <v>8668</v>
      </c>
      <c r="E19" s="24">
        <v>8668</v>
      </c>
      <c r="F19" s="23">
        <v>8849.1</v>
      </c>
      <c r="G19" s="20">
        <f t="shared" si="0"/>
        <v>93.79710206374612</v>
      </c>
      <c r="H19" s="20">
        <f t="shared" si="1"/>
        <v>102.0892939547762</v>
      </c>
      <c r="I19" s="20">
        <f t="shared" si="2"/>
        <v>102.0892939547762</v>
      </c>
      <c r="J19" s="25"/>
      <c r="K19" s="8"/>
    </row>
    <row r="20" spans="1:11" ht="12.75">
      <c r="A20" s="4"/>
      <c r="B20" s="36" t="s">
        <v>18</v>
      </c>
      <c r="C20" s="30">
        <v>7735.3</v>
      </c>
      <c r="D20" s="37">
        <v>7797</v>
      </c>
      <c r="E20" s="24">
        <v>6887</v>
      </c>
      <c r="F20" s="23">
        <v>7036.4</v>
      </c>
      <c r="G20" s="20">
        <f t="shared" si="0"/>
        <v>90.96479774540094</v>
      </c>
      <c r="H20" s="20">
        <f t="shared" si="1"/>
        <v>90.24496601256892</v>
      </c>
      <c r="I20" s="20">
        <f t="shared" si="2"/>
        <v>102.16930448671408</v>
      </c>
      <c r="J20" s="25"/>
      <c r="K20" s="8"/>
    </row>
    <row r="21" spans="1:11" ht="15" customHeight="1">
      <c r="A21" s="4"/>
      <c r="B21" s="35" t="s">
        <v>19</v>
      </c>
      <c r="C21" s="27">
        <v>2968.2</v>
      </c>
      <c r="D21" s="28">
        <v>2800</v>
      </c>
      <c r="E21" s="19">
        <v>2313</v>
      </c>
      <c r="F21" s="18">
        <v>2311</v>
      </c>
      <c r="G21" s="20">
        <f t="shared" si="0"/>
        <v>77.85863486287987</v>
      </c>
      <c r="H21" s="20">
        <f t="shared" si="1"/>
        <v>82.53571428571429</v>
      </c>
      <c r="I21" s="20">
        <f t="shared" si="2"/>
        <v>99.91353220925205</v>
      </c>
      <c r="J21" s="21"/>
      <c r="K21" s="8"/>
    </row>
    <row r="22" spans="1:11" ht="0.75" customHeight="1" hidden="1">
      <c r="A22" s="4"/>
      <c r="B22" s="38" t="s">
        <v>20</v>
      </c>
      <c r="C22" s="39"/>
      <c r="D22" s="40">
        <v>0</v>
      </c>
      <c r="E22" s="41"/>
      <c r="F22" s="42"/>
      <c r="G22" s="20" t="e">
        <f t="shared" si="0"/>
        <v>#DIV/0!</v>
      </c>
      <c r="H22" s="20" t="e">
        <f t="shared" si="1"/>
        <v>#DIV/0!</v>
      </c>
      <c r="I22" s="20" t="e">
        <f t="shared" si="2"/>
        <v>#DIV/0!</v>
      </c>
      <c r="J22" s="43"/>
      <c r="K22" s="8"/>
    </row>
    <row r="23" spans="1:11" ht="15.75">
      <c r="A23" s="13"/>
      <c r="B23" s="14" t="s">
        <v>21</v>
      </c>
      <c r="C23" s="44">
        <f>C24+C25+C26+C27+C28+C29</f>
        <v>25785.9</v>
      </c>
      <c r="D23" s="15">
        <f>D24+D25+D26+D27+D28+D29</f>
        <v>17133</v>
      </c>
      <c r="E23" s="15">
        <f>E24+E25+E26+E27+E28+E29</f>
        <v>22041.9</v>
      </c>
      <c r="F23" s="15">
        <f>F24+F25+F26+F27+F28+F29</f>
        <v>22333.499999999996</v>
      </c>
      <c r="G23" s="20">
        <f t="shared" si="0"/>
        <v>86.61128756413386</v>
      </c>
      <c r="H23" s="20">
        <f t="shared" si="1"/>
        <v>130.35370337944317</v>
      </c>
      <c r="I23" s="20">
        <f t="shared" si="2"/>
        <v>101.322934955698</v>
      </c>
      <c r="J23" s="45"/>
      <c r="K23" s="8"/>
    </row>
    <row r="24" spans="1:11" ht="26.25" customHeight="1">
      <c r="A24" s="4"/>
      <c r="B24" s="35" t="s">
        <v>22</v>
      </c>
      <c r="C24" s="18">
        <v>7626.8</v>
      </c>
      <c r="D24" s="19">
        <v>6557</v>
      </c>
      <c r="E24" s="19">
        <v>6863.8</v>
      </c>
      <c r="F24" s="19">
        <v>6896</v>
      </c>
      <c r="G24" s="20">
        <f t="shared" si="0"/>
        <v>90.41799968532018</v>
      </c>
      <c r="H24" s="20">
        <f t="shared" si="1"/>
        <v>105.17004727771845</v>
      </c>
      <c r="I24" s="20">
        <f t="shared" si="2"/>
        <v>100.46912788834173</v>
      </c>
      <c r="J24" s="21"/>
      <c r="K24" s="8"/>
    </row>
    <row r="25" spans="1:11" ht="12.75">
      <c r="A25" s="4"/>
      <c r="B25" s="35" t="s">
        <v>23</v>
      </c>
      <c r="C25" s="27">
        <v>814.4</v>
      </c>
      <c r="D25" s="28">
        <v>871</v>
      </c>
      <c r="E25" s="19">
        <v>1205.3</v>
      </c>
      <c r="F25" s="18">
        <v>1206.9</v>
      </c>
      <c r="G25" s="20">
        <f t="shared" si="0"/>
        <v>148.1949901768173</v>
      </c>
      <c r="H25" s="20">
        <f t="shared" si="1"/>
        <v>138.56486796785305</v>
      </c>
      <c r="I25" s="20">
        <f t="shared" si="2"/>
        <v>100.13274703393347</v>
      </c>
      <c r="J25" s="21" t="s">
        <v>97</v>
      </c>
      <c r="K25" s="8"/>
    </row>
    <row r="26" spans="1:11" ht="25.5">
      <c r="A26" s="4"/>
      <c r="B26" s="35" t="s">
        <v>24</v>
      </c>
      <c r="C26" s="27">
        <v>4931.5</v>
      </c>
      <c r="D26" s="28">
        <v>5763</v>
      </c>
      <c r="E26" s="19">
        <v>5707.2</v>
      </c>
      <c r="F26" s="18">
        <v>5864.7</v>
      </c>
      <c r="G26" s="20">
        <f t="shared" si="0"/>
        <v>118.92324850451182</v>
      </c>
      <c r="H26" s="20">
        <f t="shared" si="1"/>
        <v>101.76470588235293</v>
      </c>
      <c r="I26" s="20">
        <f t="shared" si="2"/>
        <v>102.75967199327165</v>
      </c>
      <c r="J26" s="21"/>
      <c r="K26" s="8"/>
    </row>
    <row r="27" spans="1:11" ht="51">
      <c r="A27" s="4"/>
      <c r="B27" s="35" t="s">
        <v>25</v>
      </c>
      <c r="C27" s="18">
        <v>4050.3</v>
      </c>
      <c r="D27" s="19">
        <v>1860</v>
      </c>
      <c r="E27" s="19">
        <v>4078</v>
      </c>
      <c r="F27" s="19">
        <v>4103</v>
      </c>
      <c r="G27" s="20">
        <f t="shared" si="0"/>
        <v>101.30113818729475</v>
      </c>
      <c r="H27" s="20">
        <f t="shared" si="1"/>
        <v>220.59139784946237</v>
      </c>
      <c r="I27" s="20">
        <f t="shared" si="2"/>
        <v>100.61304561059343</v>
      </c>
      <c r="J27" s="82" t="s">
        <v>101</v>
      </c>
      <c r="K27" s="8"/>
    </row>
    <row r="28" spans="1:11" ht="51">
      <c r="A28" s="4"/>
      <c r="B28" s="35" t="s">
        <v>26</v>
      </c>
      <c r="C28" s="27">
        <v>7930.7</v>
      </c>
      <c r="D28" s="28">
        <v>1642</v>
      </c>
      <c r="E28" s="19">
        <v>4187.6</v>
      </c>
      <c r="F28" s="18">
        <v>4267.3</v>
      </c>
      <c r="G28" s="20">
        <f t="shared" si="0"/>
        <v>53.80735622328421</v>
      </c>
      <c r="H28" s="20">
        <f t="shared" si="1"/>
        <v>259.884287454324</v>
      </c>
      <c r="I28" s="20">
        <f t="shared" si="2"/>
        <v>101.9032381316267</v>
      </c>
      <c r="J28" s="82" t="s">
        <v>96</v>
      </c>
      <c r="K28" s="8"/>
    </row>
    <row r="29" spans="1:11" ht="15" customHeight="1">
      <c r="A29" s="4"/>
      <c r="B29" s="35" t="s">
        <v>27</v>
      </c>
      <c r="C29" s="27">
        <v>432.2</v>
      </c>
      <c r="D29" s="28">
        <v>440</v>
      </c>
      <c r="E29" s="19"/>
      <c r="F29" s="18">
        <v>-4.4</v>
      </c>
      <c r="G29" s="20">
        <f t="shared" si="0"/>
        <v>-1.018047200370199</v>
      </c>
      <c r="H29" s="20">
        <f t="shared" si="1"/>
        <v>-1</v>
      </c>
      <c r="I29" s="20"/>
      <c r="J29" s="21"/>
      <c r="K29" s="8"/>
    </row>
    <row r="30" spans="1:11" ht="17.25" customHeight="1">
      <c r="A30" s="9"/>
      <c r="B30" s="46" t="s">
        <v>28</v>
      </c>
      <c r="C30" s="47">
        <f>C31+C72+C75+C83+C81</f>
        <v>826374.9999999999</v>
      </c>
      <c r="D30" s="47">
        <f>D31+D72+D75+D83+D81</f>
        <v>608556.3</v>
      </c>
      <c r="E30" s="47">
        <f>E31+E72+E75+E83+E81</f>
        <v>738533.8999999999</v>
      </c>
      <c r="F30" s="47">
        <f>F31+F72+F75+F83+F81</f>
        <v>725861.9</v>
      </c>
      <c r="G30" s="20">
        <f aca="true" t="shared" si="3" ref="G30:G69">F30/C30*100</f>
        <v>87.83686582967782</v>
      </c>
      <c r="H30" s="20">
        <f aca="true" t="shared" si="4" ref="H30:H67">F30/D30*100</f>
        <v>119.27604726136268</v>
      </c>
      <c r="I30" s="20">
        <f aca="true" t="shared" si="5" ref="I30:I69">G30/E30*100</f>
        <v>0.011893410150797118</v>
      </c>
      <c r="J30" s="48"/>
      <c r="K30" s="8"/>
    </row>
    <row r="31" spans="1:11" ht="30.75" customHeight="1">
      <c r="A31" s="9"/>
      <c r="B31" s="49" t="s">
        <v>29</v>
      </c>
      <c r="C31" s="18">
        <f>C32+C36+C59+C68</f>
        <v>823453.2999999999</v>
      </c>
      <c r="D31" s="18">
        <f>D32+D36+D59+D68</f>
        <v>608556.3</v>
      </c>
      <c r="E31" s="18">
        <f>E32+E36+E59+E68</f>
        <v>736155</v>
      </c>
      <c r="F31" s="18">
        <f>F32+F36+F59+F68</f>
        <v>725139.3</v>
      </c>
      <c r="G31" s="20">
        <f t="shared" si="3"/>
        <v>88.06076798769283</v>
      </c>
      <c r="H31" s="20">
        <f t="shared" si="4"/>
        <v>119.15730722038371</v>
      </c>
      <c r="I31" s="20">
        <f t="shared" si="5"/>
        <v>0.01196225903344986</v>
      </c>
      <c r="J31" s="21"/>
      <c r="K31" s="8"/>
    </row>
    <row r="32" spans="1:11" ht="30" customHeight="1">
      <c r="A32" s="50" t="s">
        <v>30</v>
      </c>
      <c r="B32" s="49" t="s">
        <v>31</v>
      </c>
      <c r="C32" s="51">
        <f>C34+C35+C33</f>
        <v>155148.5</v>
      </c>
      <c r="D32" s="51">
        <f>D34+D35+D33</f>
        <v>147132.7</v>
      </c>
      <c r="E32" s="51">
        <f>E34+E35+E33</f>
        <v>202921</v>
      </c>
      <c r="F32" s="51">
        <f>F34+F35+F33</f>
        <v>202921</v>
      </c>
      <c r="G32" s="20">
        <f t="shared" si="3"/>
        <v>130.79146752949592</v>
      </c>
      <c r="H32" s="20">
        <f t="shared" si="4"/>
        <v>137.91699601788045</v>
      </c>
      <c r="I32" s="20">
        <f t="shared" si="5"/>
        <v>0.06445437758018929</v>
      </c>
      <c r="J32" s="21"/>
      <c r="K32" s="8"/>
    </row>
    <row r="33" spans="1:11" ht="30" customHeight="1">
      <c r="A33" s="50"/>
      <c r="B33" s="52" t="s">
        <v>32</v>
      </c>
      <c r="C33" s="53">
        <v>67470.4</v>
      </c>
      <c r="D33" s="53">
        <v>48602</v>
      </c>
      <c r="E33" s="53">
        <v>48602</v>
      </c>
      <c r="F33" s="53">
        <v>48602</v>
      </c>
      <c r="G33" s="20">
        <f t="shared" si="3"/>
        <v>72.03455144774597</v>
      </c>
      <c r="H33" s="20">
        <f t="shared" si="4"/>
        <v>100</v>
      </c>
      <c r="I33" s="20">
        <f t="shared" si="5"/>
        <v>0.14821314235575897</v>
      </c>
      <c r="J33" s="54"/>
      <c r="K33" s="8"/>
    </row>
    <row r="34" spans="1:11" ht="30" customHeight="1">
      <c r="A34" s="50"/>
      <c r="B34" s="55" t="s">
        <v>33</v>
      </c>
      <c r="C34" s="56">
        <v>772.8</v>
      </c>
      <c r="D34" s="57"/>
      <c r="E34" s="58">
        <v>55258</v>
      </c>
      <c r="F34" s="58">
        <v>55258</v>
      </c>
      <c r="G34" s="20">
        <f t="shared" si="3"/>
        <v>7150.36231884058</v>
      </c>
      <c r="H34" s="20"/>
      <c r="I34" s="20"/>
      <c r="J34" s="25"/>
      <c r="K34" s="8"/>
    </row>
    <row r="35" spans="1:11" ht="38.25">
      <c r="A35" s="50"/>
      <c r="B35" s="55" t="s">
        <v>34</v>
      </c>
      <c r="C35" s="56">
        <v>86905.3</v>
      </c>
      <c r="D35" s="57">
        <v>98530.7</v>
      </c>
      <c r="E35" s="59">
        <v>99061</v>
      </c>
      <c r="F35" s="59">
        <v>99061</v>
      </c>
      <c r="G35" s="20">
        <f t="shared" si="3"/>
        <v>113.98729421565773</v>
      </c>
      <c r="H35" s="20">
        <f t="shared" si="4"/>
        <v>100.53820788850582</v>
      </c>
      <c r="I35" s="20">
        <f t="shared" si="5"/>
        <v>0.1150677806762073</v>
      </c>
      <c r="J35" s="25"/>
      <c r="K35" s="8"/>
    </row>
    <row r="36" spans="1:11" ht="27.75" customHeight="1">
      <c r="A36" s="60" t="s">
        <v>35</v>
      </c>
      <c r="B36" s="49" t="s">
        <v>36</v>
      </c>
      <c r="C36" s="61">
        <f>C37+C38+C39+C40+C41++C42+C43+C44+C45+C46+C47+C48+C49+C52+C54+C55+C58+C57+C53+C56+C50</f>
        <v>309610.10000000003</v>
      </c>
      <c r="D36" s="61">
        <f>D37+D38+D39+D40+D41++D42+D43+D44+D45+D46+D47+D48+D49+D52+D54+D55+D58+D57+D53+D56+D50+D51</f>
        <v>96067.8</v>
      </c>
      <c r="E36" s="61">
        <f>E37+E38+E39+E40+E41++E42+E43+E44+E45+E46+E47+E48+E49+E52+E54+E55+E58+E57+E53+E56+E50+E51</f>
        <v>131542.8</v>
      </c>
      <c r="F36" s="61">
        <f>F37+F38+F39+F40+F41++F42+F43+F44+F45+F46+F47+F48+F49+F52+F54+F55+F58+F57+F53+F56+F50+F51</f>
        <v>120611.09999999999</v>
      </c>
      <c r="G36" s="20">
        <f t="shared" si="3"/>
        <v>38.95580279842291</v>
      </c>
      <c r="H36" s="20">
        <f t="shared" si="4"/>
        <v>125.54789429965085</v>
      </c>
      <c r="I36" s="20">
        <f t="shared" si="5"/>
        <v>0.02961454583483316</v>
      </c>
      <c r="J36" s="21"/>
      <c r="K36" s="8"/>
    </row>
    <row r="37" spans="1:11" ht="27.75" customHeight="1">
      <c r="A37" s="60"/>
      <c r="B37" s="55" t="s">
        <v>37</v>
      </c>
      <c r="C37" s="62"/>
      <c r="D37" s="53"/>
      <c r="E37" s="62"/>
      <c r="F37" s="59"/>
      <c r="G37" s="20"/>
      <c r="H37" s="20"/>
      <c r="I37" s="20"/>
      <c r="J37" s="25"/>
      <c r="K37" s="8"/>
    </row>
    <row r="38" spans="1:11" ht="81" customHeight="1">
      <c r="A38" s="60"/>
      <c r="B38" s="63" t="s">
        <v>38</v>
      </c>
      <c r="C38" s="62">
        <v>19113.1</v>
      </c>
      <c r="D38" s="53"/>
      <c r="E38" s="59"/>
      <c r="F38" s="59"/>
      <c r="G38" s="20">
        <f t="shared" si="3"/>
        <v>0</v>
      </c>
      <c r="H38" s="20"/>
      <c r="I38" s="20"/>
      <c r="J38" s="25"/>
      <c r="K38" s="8"/>
    </row>
    <row r="39" spans="1:11" ht="72.75" customHeight="1">
      <c r="A39" s="60"/>
      <c r="B39" s="63" t="s">
        <v>39</v>
      </c>
      <c r="C39" s="62">
        <v>796.4</v>
      </c>
      <c r="D39" s="53"/>
      <c r="E39" s="59"/>
      <c r="F39" s="59"/>
      <c r="G39" s="20">
        <f t="shared" si="3"/>
        <v>0</v>
      </c>
      <c r="H39" s="20"/>
      <c r="I39" s="20"/>
      <c r="J39" s="25"/>
      <c r="K39" s="8"/>
    </row>
    <row r="40" spans="1:11" ht="72.75" customHeight="1">
      <c r="A40" s="60"/>
      <c r="B40" s="63" t="s">
        <v>40</v>
      </c>
      <c r="C40" s="62"/>
      <c r="D40" s="53"/>
      <c r="E40" s="59"/>
      <c r="F40" s="59"/>
      <c r="G40" s="20"/>
      <c r="H40" s="20"/>
      <c r="I40" s="20"/>
      <c r="J40" s="25"/>
      <c r="K40" s="8"/>
    </row>
    <row r="41" spans="1:11" ht="54.75" customHeight="1">
      <c r="A41" s="60"/>
      <c r="B41" s="63" t="s">
        <v>99</v>
      </c>
      <c r="C41" s="62"/>
      <c r="D41" s="53">
        <v>1041.7</v>
      </c>
      <c r="E41" s="59">
        <v>1041.7</v>
      </c>
      <c r="F41" s="59">
        <v>1041.6</v>
      </c>
      <c r="G41" s="20"/>
      <c r="H41" s="20">
        <f t="shared" si="4"/>
        <v>99.99040030719016</v>
      </c>
      <c r="I41" s="20">
        <f t="shared" si="5"/>
        <v>0</v>
      </c>
      <c r="J41" s="25"/>
      <c r="K41" s="8"/>
    </row>
    <row r="42" spans="1:11" ht="66.75" customHeight="1">
      <c r="A42" s="60"/>
      <c r="B42" s="63" t="s">
        <v>41</v>
      </c>
      <c r="C42" s="62"/>
      <c r="D42" s="53">
        <v>2195.1</v>
      </c>
      <c r="E42" s="64">
        <v>2191</v>
      </c>
      <c r="F42" s="64">
        <v>2191</v>
      </c>
      <c r="G42" s="20"/>
      <c r="H42" s="20">
        <f t="shared" si="4"/>
        <v>99.81322035442577</v>
      </c>
      <c r="I42" s="20">
        <f t="shared" si="5"/>
        <v>0</v>
      </c>
      <c r="J42" s="25"/>
      <c r="K42" s="8"/>
    </row>
    <row r="43" spans="1:11" ht="57.75" customHeight="1">
      <c r="A43" s="60"/>
      <c r="B43" s="63" t="s">
        <v>42</v>
      </c>
      <c r="C43" s="62">
        <v>3135.1</v>
      </c>
      <c r="D43" s="53"/>
      <c r="E43" s="59"/>
      <c r="F43" s="59"/>
      <c r="G43" s="20">
        <f t="shared" si="3"/>
        <v>0</v>
      </c>
      <c r="H43" s="20"/>
      <c r="I43" s="20"/>
      <c r="J43" s="25"/>
      <c r="K43" s="8"/>
    </row>
    <row r="44" spans="1:11" ht="36.75" customHeight="1">
      <c r="A44" s="60"/>
      <c r="B44" s="63" t="s">
        <v>100</v>
      </c>
      <c r="C44" s="62">
        <v>4744</v>
      </c>
      <c r="D44" s="53">
        <v>3196.9</v>
      </c>
      <c r="E44" s="59">
        <v>3196.9</v>
      </c>
      <c r="F44" s="59">
        <v>3196.9</v>
      </c>
      <c r="G44" s="20">
        <f t="shared" si="3"/>
        <v>67.38827993254638</v>
      </c>
      <c r="H44" s="20">
        <f t="shared" si="4"/>
        <v>100</v>
      </c>
      <c r="I44" s="20">
        <f t="shared" si="5"/>
        <v>2.1079258010118047</v>
      </c>
      <c r="J44" s="25"/>
      <c r="K44" s="8"/>
    </row>
    <row r="45" spans="1:11" ht="36.75" customHeight="1">
      <c r="A45" s="60"/>
      <c r="B45" s="63" t="s">
        <v>43</v>
      </c>
      <c r="C45" s="62">
        <v>100762.3</v>
      </c>
      <c r="D45" s="53"/>
      <c r="E45" s="59"/>
      <c r="F45" s="66"/>
      <c r="G45" s="20">
        <f t="shared" si="3"/>
        <v>0</v>
      </c>
      <c r="H45" s="20"/>
      <c r="I45" s="20"/>
      <c r="J45" s="25"/>
      <c r="K45" s="8"/>
    </row>
    <row r="46" spans="1:11" ht="57" customHeight="1">
      <c r="A46" s="60"/>
      <c r="B46" s="63" t="s">
        <v>44</v>
      </c>
      <c r="C46" s="62">
        <v>12184.1</v>
      </c>
      <c r="D46" s="53">
        <v>13112.6</v>
      </c>
      <c r="E46" s="65">
        <v>12182.2</v>
      </c>
      <c r="F46" s="66">
        <v>12182.2</v>
      </c>
      <c r="G46" s="20">
        <f t="shared" si="3"/>
        <v>99.98440590605789</v>
      </c>
      <c r="H46" s="20">
        <f t="shared" si="4"/>
        <v>92.90453456980309</v>
      </c>
      <c r="I46" s="20">
        <f t="shared" si="5"/>
        <v>0.8207417864265723</v>
      </c>
      <c r="J46" s="25"/>
      <c r="K46" s="8"/>
    </row>
    <row r="47" spans="1:11" ht="52.5" customHeight="1">
      <c r="A47" s="60"/>
      <c r="B47" s="63" t="s">
        <v>45</v>
      </c>
      <c r="C47" s="62">
        <v>1540.2</v>
      </c>
      <c r="D47" s="53"/>
      <c r="E47" s="65"/>
      <c r="F47" s="66"/>
      <c r="G47" s="20">
        <f t="shared" si="3"/>
        <v>0</v>
      </c>
      <c r="H47" s="20"/>
      <c r="I47" s="20"/>
      <c r="J47" s="25"/>
      <c r="K47" s="8"/>
    </row>
    <row r="48" spans="1:11" ht="27.75" customHeight="1">
      <c r="A48" s="60"/>
      <c r="B48" s="67" t="s">
        <v>46</v>
      </c>
      <c r="C48" s="62">
        <v>4970.1</v>
      </c>
      <c r="D48" s="53">
        <v>4999.1</v>
      </c>
      <c r="E48" s="62">
        <v>4751</v>
      </c>
      <c r="F48" s="59">
        <v>4751</v>
      </c>
      <c r="G48" s="20">
        <f t="shared" si="3"/>
        <v>95.59163799521136</v>
      </c>
      <c r="H48" s="20">
        <f t="shared" si="4"/>
        <v>95.03710667920225</v>
      </c>
      <c r="I48" s="20">
        <f t="shared" si="5"/>
        <v>2.0120319510673825</v>
      </c>
      <c r="J48" s="25"/>
      <c r="K48" s="8"/>
    </row>
    <row r="49" spans="1:11" ht="27.75" customHeight="1">
      <c r="A49" s="60"/>
      <c r="B49" s="67" t="s">
        <v>47</v>
      </c>
      <c r="C49" s="62">
        <v>271.8</v>
      </c>
      <c r="D49" s="53"/>
      <c r="E49" s="62"/>
      <c r="F49" s="59"/>
      <c r="G49" s="20">
        <f t="shared" si="3"/>
        <v>0</v>
      </c>
      <c r="H49" s="20"/>
      <c r="I49" s="20"/>
      <c r="J49" s="25"/>
      <c r="K49" s="8"/>
    </row>
    <row r="50" spans="1:11" ht="27.75" customHeight="1">
      <c r="A50" s="60"/>
      <c r="B50" s="67" t="s">
        <v>48</v>
      </c>
      <c r="C50" s="62">
        <v>324.6</v>
      </c>
      <c r="D50" s="53"/>
      <c r="E50" s="62"/>
      <c r="F50" s="59"/>
      <c r="G50" s="20">
        <f t="shared" si="3"/>
        <v>0</v>
      </c>
      <c r="H50" s="20"/>
      <c r="I50" s="20"/>
      <c r="J50" s="25"/>
      <c r="K50" s="8"/>
    </row>
    <row r="51" spans="1:11" ht="27.75" customHeight="1">
      <c r="A51" s="60"/>
      <c r="B51" s="67" t="s">
        <v>49</v>
      </c>
      <c r="C51" s="62"/>
      <c r="D51" s="53"/>
      <c r="E51" s="62">
        <v>10943.3</v>
      </c>
      <c r="F51" s="59">
        <v>10355.7</v>
      </c>
      <c r="G51" s="20"/>
      <c r="H51" s="20"/>
      <c r="I51" s="20"/>
      <c r="J51" s="25"/>
      <c r="K51" s="8"/>
    </row>
    <row r="52" spans="1:11" ht="27.75" customHeight="1">
      <c r="A52" s="60"/>
      <c r="B52" s="67" t="s">
        <v>50</v>
      </c>
      <c r="C52" s="62">
        <v>6963.5</v>
      </c>
      <c r="D52" s="53">
        <v>7013.7</v>
      </c>
      <c r="E52" s="62">
        <v>5567.1</v>
      </c>
      <c r="F52" s="59">
        <v>5567.1</v>
      </c>
      <c r="G52" s="20">
        <f t="shared" si="3"/>
        <v>79.94686580024414</v>
      </c>
      <c r="H52" s="20">
        <f t="shared" si="4"/>
        <v>79.37465246588819</v>
      </c>
      <c r="I52" s="20">
        <f t="shared" si="5"/>
        <v>1.4360594528613486</v>
      </c>
      <c r="J52" s="25"/>
      <c r="K52" s="8"/>
    </row>
    <row r="53" spans="1:11" ht="27.75" customHeight="1">
      <c r="A53" s="60"/>
      <c r="B53" s="67" t="s">
        <v>51</v>
      </c>
      <c r="C53" s="62">
        <v>11540.7</v>
      </c>
      <c r="D53" s="53">
        <v>6095.5</v>
      </c>
      <c r="E53" s="62">
        <v>12509.7</v>
      </c>
      <c r="F53" s="59">
        <v>12509.7</v>
      </c>
      <c r="G53" s="20">
        <f t="shared" si="3"/>
        <v>108.39637110400582</v>
      </c>
      <c r="H53" s="20">
        <f t="shared" si="4"/>
        <v>205.22844721515872</v>
      </c>
      <c r="I53" s="20">
        <f t="shared" si="5"/>
        <v>0.8664985659448734</v>
      </c>
      <c r="J53" s="25"/>
      <c r="K53" s="8"/>
    </row>
    <row r="54" spans="1:11" ht="27.75" customHeight="1">
      <c r="A54" s="60"/>
      <c r="B54" s="67" t="s">
        <v>52</v>
      </c>
      <c r="C54" s="62"/>
      <c r="D54" s="53">
        <v>87.6</v>
      </c>
      <c r="E54" s="62">
        <v>58</v>
      </c>
      <c r="F54" s="59">
        <v>58</v>
      </c>
      <c r="G54" s="20"/>
      <c r="H54" s="20">
        <f t="shared" si="4"/>
        <v>66.21004566210046</v>
      </c>
      <c r="I54" s="20">
        <f t="shared" si="5"/>
        <v>0</v>
      </c>
      <c r="J54" s="25"/>
      <c r="K54" s="8"/>
    </row>
    <row r="55" spans="1:11" ht="25.5">
      <c r="A55" s="60"/>
      <c r="B55" s="63" t="s">
        <v>53</v>
      </c>
      <c r="C55" s="62"/>
      <c r="D55" s="53"/>
      <c r="E55" s="59"/>
      <c r="F55" s="62"/>
      <c r="G55" s="20"/>
      <c r="H55" s="20"/>
      <c r="I55" s="20"/>
      <c r="J55" s="25"/>
      <c r="K55" s="8"/>
    </row>
    <row r="56" spans="1:11" ht="12.75">
      <c r="A56" s="60"/>
      <c r="B56" s="63" t="s">
        <v>54</v>
      </c>
      <c r="C56" s="62">
        <v>3717.7</v>
      </c>
      <c r="D56" s="53"/>
      <c r="E56" s="59"/>
      <c r="F56" s="62"/>
      <c r="G56" s="20"/>
      <c r="H56" s="20"/>
      <c r="I56" s="20"/>
      <c r="J56" s="25"/>
      <c r="K56" s="8"/>
    </row>
    <row r="57" spans="1:11" ht="51">
      <c r="A57" s="60"/>
      <c r="B57" s="63" t="s">
        <v>55</v>
      </c>
      <c r="C57" s="62">
        <v>1259.7</v>
      </c>
      <c r="D57" s="53"/>
      <c r="E57" s="59"/>
      <c r="F57" s="62"/>
      <c r="G57" s="20"/>
      <c r="H57" s="20"/>
      <c r="I57" s="20"/>
      <c r="J57" s="25"/>
      <c r="K57" s="8"/>
    </row>
    <row r="58" spans="1:11" ht="20.25" customHeight="1">
      <c r="A58" s="60"/>
      <c r="B58" s="55" t="s">
        <v>56</v>
      </c>
      <c r="C58" s="62">
        <v>138286.8</v>
      </c>
      <c r="D58" s="59">
        <v>58325.6</v>
      </c>
      <c r="E58" s="59">
        <v>79101.9</v>
      </c>
      <c r="F58" s="59">
        <v>68757.9</v>
      </c>
      <c r="G58" s="20">
        <f t="shared" si="3"/>
        <v>49.72123152752106</v>
      </c>
      <c r="H58" s="20">
        <f t="shared" si="4"/>
        <v>117.88631407135117</v>
      </c>
      <c r="I58" s="20">
        <f t="shared" si="5"/>
        <v>0.06285718993794216</v>
      </c>
      <c r="J58" s="25"/>
      <c r="K58" s="8"/>
    </row>
    <row r="59" spans="1:11" s="69" customFormat="1" ht="25.5">
      <c r="A59" s="60" t="s">
        <v>57</v>
      </c>
      <c r="B59" s="49" t="s">
        <v>58</v>
      </c>
      <c r="C59" s="19">
        <f>C60+C61+C62+C63+C64+C66+C67+C65</f>
        <v>356497.0999999999</v>
      </c>
      <c r="D59" s="19">
        <f>D60+D61+D62+D63+D64+D66+D67</f>
        <v>365355.8</v>
      </c>
      <c r="E59" s="19">
        <f>E60+E61+E62+E63+E64+E66+E67</f>
        <v>369971.70000000007</v>
      </c>
      <c r="F59" s="19">
        <f>F60+F61+F62+F63+F64+F66+F67</f>
        <v>369971.70000000007</v>
      </c>
      <c r="G59" s="20">
        <f t="shared" si="3"/>
        <v>103.77972219128854</v>
      </c>
      <c r="H59" s="20">
        <f t="shared" si="4"/>
        <v>101.26339858297038</v>
      </c>
      <c r="I59" s="20">
        <f t="shared" si="5"/>
        <v>0.0280507190661579</v>
      </c>
      <c r="J59" s="21"/>
      <c r="K59" s="68"/>
    </row>
    <row r="60" spans="1:11" s="69" customFormat="1" ht="25.5">
      <c r="A60" s="60"/>
      <c r="B60" s="52" t="s">
        <v>59</v>
      </c>
      <c r="C60" s="70">
        <v>339180.7</v>
      </c>
      <c r="D60" s="70">
        <v>346254.3</v>
      </c>
      <c r="E60" s="70">
        <v>349132.9</v>
      </c>
      <c r="F60" s="70">
        <v>349132.9</v>
      </c>
      <c r="G60" s="20">
        <f t="shared" si="3"/>
        <v>102.93418817757025</v>
      </c>
      <c r="H60" s="20">
        <f t="shared" si="4"/>
        <v>100.8313542965387</v>
      </c>
      <c r="I60" s="20">
        <f t="shared" si="5"/>
        <v>0.0294828096056173</v>
      </c>
      <c r="J60" s="54"/>
      <c r="K60" s="68"/>
    </row>
    <row r="61" spans="1:11" s="69" customFormat="1" ht="38.25">
      <c r="A61" s="60"/>
      <c r="B61" s="52" t="s">
        <v>60</v>
      </c>
      <c r="C61" s="70">
        <v>1020.8</v>
      </c>
      <c r="D61" s="70">
        <v>665</v>
      </c>
      <c r="E61" s="24">
        <v>665</v>
      </c>
      <c r="F61" s="70">
        <v>665</v>
      </c>
      <c r="G61" s="20">
        <f t="shared" si="3"/>
        <v>65.1449843260188</v>
      </c>
      <c r="H61" s="20">
        <f t="shared" si="4"/>
        <v>100</v>
      </c>
      <c r="I61" s="20">
        <f t="shared" si="5"/>
        <v>9.796238244514106</v>
      </c>
      <c r="J61" s="54"/>
      <c r="K61" s="68"/>
    </row>
    <row r="62" spans="1:11" s="69" customFormat="1" ht="38.25">
      <c r="A62" s="60"/>
      <c r="B62" s="55" t="s">
        <v>61</v>
      </c>
      <c r="C62" s="71">
        <v>23.5</v>
      </c>
      <c r="D62" s="70">
        <v>0.7</v>
      </c>
      <c r="E62" s="59">
        <v>0.7</v>
      </c>
      <c r="F62" s="59">
        <v>0.7</v>
      </c>
      <c r="G62" s="20">
        <f t="shared" si="3"/>
        <v>2.978723404255319</v>
      </c>
      <c r="H62" s="20">
        <f t="shared" si="4"/>
        <v>100</v>
      </c>
      <c r="I62" s="20">
        <f t="shared" si="5"/>
        <v>425.531914893617</v>
      </c>
      <c r="J62" s="54"/>
      <c r="K62" s="68"/>
    </row>
    <row r="63" spans="1:11" s="69" customFormat="1" ht="38.25">
      <c r="A63" s="60"/>
      <c r="B63" s="55" t="s">
        <v>62</v>
      </c>
      <c r="C63" s="71">
        <v>11051.1</v>
      </c>
      <c r="D63" s="70">
        <v>13835.1</v>
      </c>
      <c r="E63" s="59">
        <v>13972.5</v>
      </c>
      <c r="F63" s="59">
        <v>13972.5</v>
      </c>
      <c r="G63" s="20">
        <f t="shared" si="3"/>
        <v>126.43537747373563</v>
      </c>
      <c r="H63" s="20">
        <f t="shared" si="4"/>
        <v>100.99312617906628</v>
      </c>
      <c r="I63" s="20">
        <f t="shared" si="5"/>
        <v>0.9048872962872472</v>
      </c>
      <c r="J63" s="54"/>
      <c r="K63" s="68"/>
    </row>
    <row r="64" spans="1:11" s="69" customFormat="1" ht="51">
      <c r="A64" s="60"/>
      <c r="B64" s="55" t="s">
        <v>63</v>
      </c>
      <c r="C64" s="71">
        <v>652.1</v>
      </c>
      <c r="D64" s="70">
        <v>1956.3</v>
      </c>
      <c r="E64" s="59">
        <v>1956.2</v>
      </c>
      <c r="F64" s="59">
        <v>1956.2</v>
      </c>
      <c r="G64" s="20">
        <f t="shared" si="3"/>
        <v>299.9846649286919</v>
      </c>
      <c r="H64" s="20">
        <f t="shared" si="4"/>
        <v>99.99488830956398</v>
      </c>
      <c r="I64" s="20">
        <f t="shared" si="5"/>
        <v>15.335071308081583</v>
      </c>
      <c r="J64" s="54"/>
      <c r="K64" s="68"/>
    </row>
    <row r="65" spans="1:11" s="69" customFormat="1" ht="38.25">
      <c r="A65" s="60"/>
      <c r="B65" s="72" t="s">
        <v>64</v>
      </c>
      <c r="C65" s="71">
        <v>1012.3</v>
      </c>
      <c r="D65" s="70"/>
      <c r="E65" s="59"/>
      <c r="F65" s="59"/>
      <c r="G65" s="20">
        <f t="shared" si="3"/>
        <v>0</v>
      </c>
      <c r="H65" s="20"/>
      <c r="I65" s="20"/>
      <c r="J65" s="54"/>
      <c r="K65" s="68"/>
    </row>
    <row r="66" spans="1:11" s="69" customFormat="1" ht="51">
      <c r="A66" s="60"/>
      <c r="B66" s="72" t="s">
        <v>65</v>
      </c>
      <c r="C66" s="71">
        <v>1012.3</v>
      </c>
      <c r="D66" s="70"/>
      <c r="E66" s="59">
        <v>1600</v>
      </c>
      <c r="F66" s="59">
        <v>1600</v>
      </c>
      <c r="G66" s="20">
        <f t="shared" si="3"/>
        <v>158.0559122789687</v>
      </c>
      <c r="H66" s="20"/>
      <c r="I66" s="20">
        <f t="shared" si="5"/>
        <v>9.878494517435543</v>
      </c>
      <c r="J66" s="54"/>
      <c r="K66" s="68"/>
    </row>
    <row r="67" spans="1:11" s="69" customFormat="1" ht="25.5">
      <c r="A67" s="60"/>
      <c r="B67" s="72" t="s">
        <v>66</v>
      </c>
      <c r="C67" s="24">
        <v>2544.3</v>
      </c>
      <c r="D67" s="70">
        <v>2644.4</v>
      </c>
      <c r="E67" s="59">
        <v>2644.4</v>
      </c>
      <c r="F67" s="59">
        <v>2644.4</v>
      </c>
      <c r="G67" s="20">
        <f t="shared" si="3"/>
        <v>103.93428447903155</v>
      </c>
      <c r="H67" s="20">
        <f t="shared" si="4"/>
        <v>100</v>
      </c>
      <c r="I67" s="20">
        <f t="shared" si="5"/>
        <v>3.9303541249066534</v>
      </c>
      <c r="J67" s="54"/>
      <c r="K67" s="68"/>
    </row>
    <row r="68" spans="1:11" ht="15.75" customHeight="1">
      <c r="A68" s="60" t="s">
        <v>67</v>
      </c>
      <c r="B68" s="49" t="s">
        <v>68</v>
      </c>
      <c r="C68" s="18">
        <f>C69+C70+C71</f>
        <v>2197.6</v>
      </c>
      <c r="D68" s="18">
        <f>D69+D70+D71</f>
        <v>0</v>
      </c>
      <c r="E68" s="18">
        <f>E69+E70+E71</f>
        <v>31719.5</v>
      </c>
      <c r="F68" s="18">
        <f>F69+F70+F71</f>
        <v>31635.5</v>
      </c>
      <c r="G68" s="20">
        <f t="shared" si="3"/>
        <v>1439.5476883873316</v>
      </c>
      <c r="H68" s="20"/>
      <c r="I68" s="20">
        <f t="shared" si="5"/>
        <v>4.5383681596094885</v>
      </c>
      <c r="J68" s="21"/>
      <c r="K68" s="8"/>
    </row>
    <row r="69" spans="1:11" ht="2.25" customHeight="1" hidden="1">
      <c r="A69" s="60"/>
      <c r="B69" s="55" t="s">
        <v>69</v>
      </c>
      <c r="C69" s="73"/>
      <c r="D69" s="24"/>
      <c r="E69" s="70"/>
      <c r="F69" s="24"/>
      <c r="G69" s="20" t="e">
        <f t="shared" si="3"/>
        <v>#DIV/0!</v>
      </c>
      <c r="H69" s="20"/>
      <c r="I69" s="20" t="e">
        <f t="shared" si="5"/>
        <v>#DIV/0!</v>
      </c>
      <c r="J69" s="25"/>
      <c r="K69" s="8"/>
    </row>
    <row r="70" spans="1:11" ht="25.5">
      <c r="A70" s="60"/>
      <c r="B70" s="55" t="s">
        <v>70</v>
      </c>
      <c r="C70" s="23"/>
      <c r="D70" s="24"/>
      <c r="E70" s="24"/>
      <c r="F70" s="24"/>
      <c r="G70" s="20"/>
      <c r="H70" s="20"/>
      <c r="I70" s="20"/>
      <c r="J70" s="25"/>
      <c r="K70" s="8"/>
    </row>
    <row r="71" spans="1:11" ht="12.75">
      <c r="A71" s="60"/>
      <c r="B71" s="55" t="s">
        <v>71</v>
      </c>
      <c r="C71" s="23">
        <v>2197.6</v>
      </c>
      <c r="D71" s="24"/>
      <c r="E71" s="24">
        <v>31719.5</v>
      </c>
      <c r="F71" s="24">
        <v>31635.5</v>
      </c>
      <c r="G71" s="20">
        <f aca="true" t="shared" si="6" ref="G71:G87">F71/C71*100</f>
        <v>1439.5476883873316</v>
      </c>
      <c r="H71" s="20"/>
      <c r="I71" s="20">
        <f>G71/E71*100</f>
        <v>4.5383681596094885</v>
      </c>
      <c r="J71" s="25"/>
      <c r="K71" s="8"/>
    </row>
    <row r="72" spans="1:11" ht="30" customHeight="1">
      <c r="A72" s="60"/>
      <c r="B72" s="49" t="s">
        <v>72</v>
      </c>
      <c r="C72" s="18">
        <f>C73+C74</f>
        <v>1927.2</v>
      </c>
      <c r="D72" s="18">
        <f>D73+D74</f>
        <v>0</v>
      </c>
      <c r="E72" s="18">
        <f>E73+E74</f>
        <v>579.2</v>
      </c>
      <c r="F72" s="18">
        <f>F73+F74</f>
        <v>566.7</v>
      </c>
      <c r="G72" s="20">
        <f t="shared" si="6"/>
        <v>29.40535491905355</v>
      </c>
      <c r="H72" s="20"/>
      <c r="I72" s="20">
        <f>G72/E72*100</f>
        <v>5.07689138795814</v>
      </c>
      <c r="J72" s="21"/>
      <c r="K72" s="8"/>
    </row>
    <row r="73" spans="1:11" ht="30" customHeight="1">
      <c r="A73" s="60"/>
      <c r="B73" s="55" t="s">
        <v>73</v>
      </c>
      <c r="C73" s="23">
        <v>1927.2</v>
      </c>
      <c r="D73" s="24"/>
      <c r="E73" s="24">
        <v>579.2</v>
      </c>
      <c r="F73" s="24">
        <v>566.7</v>
      </c>
      <c r="G73" s="20">
        <f t="shared" si="6"/>
        <v>29.40535491905355</v>
      </c>
      <c r="H73" s="20"/>
      <c r="I73" s="20">
        <f>G73/E73*100</f>
        <v>5.07689138795814</v>
      </c>
      <c r="J73" s="25"/>
      <c r="K73" s="8"/>
    </row>
    <row r="74" spans="1:11" ht="30" customHeight="1">
      <c r="A74" s="60"/>
      <c r="B74" s="74" t="s">
        <v>74</v>
      </c>
      <c r="C74" s="23"/>
      <c r="D74" s="24"/>
      <c r="E74" s="24"/>
      <c r="F74" s="24"/>
      <c r="G74" s="20"/>
      <c r="H74" s="20"/>
      <c r="I74" s="20"/>
      <c r="J74" s="25"/>
      <c r="K74" s="8"/>
    </row>
    <row r="75" spans="1:11" ht="15.75" customHeight="1">
      <c r="A75" s="4"/>
      <c r="B75" s="49" t="s">
        <v>75</v>
      </c>
      <c r="C75" s="18">
        <f>C77+C80+C78+C79</f>
        <v>1500.5</v>
      </c>
      <c r="D75" s="18">
        <f>D77+D80+D78+D79</f>
        <v>0</v>
      </c>
      <c r="E75" s="18">
        <f>E77+E80+E78+E79</f>
        <v>1799.7</v>
      </c>
      <c r="F75" s="18">
        <f>F77+F80+F78+F79</f>
        <v>1323.9</v>
      </c>
      <c r="G75" s="20">
        <f t="shared" si="6"/>
        <v>88.23058980339887</v>
      </c>
      <c r="H75" s="20"/>
      <c r="I75" s="20">
        <f>G75/E75*100</f>
        <v>4.902516519608761</v>
      </c>
      <c r="J75" s="21"/>
      <c r="K75" s="8"/>
    </row>
    <row r="76" spans="1:11" ht="38.25" customHeight="1" hidden="1">
      <c r="A76" s="4"/>
      <c r="B76" s="38" t="s">
        <v>76</v>
      </c>
      <c r="C76" s="42"/>
      <c r="D76" s="41"/>
      <c r="E76" s="41"/>
      <c r="F76" s="41"/>
      <c r="G76" s="20" t="e">
        <f t="shared" si="6"/>
        <v>#DIV/0!</v>
      </c>
      <c r="H76" s="20" t="e">
        <f>F76/D76*100</f>
        <v>#DIV/0!</v>
      </c>
      <c r="I76" s="20" t="e">
        <f>G76/E76*100</f>
        <v>#DIV/0!</v>
      </c>
      <c r="J76" s="43"/>
      <c r="K76" s="8"/>
    </row>
    <row r="77" spans="1:11" ht="29.25" customHeight="1">
      <c r="A77" s="4"/>
      <c r="B77" s="75" t="s">
        <v>77</v>
      </c>
      <c r="C77" s="23"/>
      <c r="D77" s="24"/>
      <c r="E77" s="24">
        <v>1799.7</v>
      </c>
      <c r="F77" s="24">
        <v>1323.9</v>
      </c>
      <c r="G77" s="20"/>
      <c r="H77" s="20"/>
      <c r="I77" s="20">
        <f>G77/E77*100</f>
        <v>0</v>
      </c>
      <c r="J77" s="25"/>
      <c r="K77" s="8"/>
    </row>
    <row r="78" spans="1:11" ht="18.75" customHeight="1">
      <c r="A78" s="4"/>
      <c r="B78" s="75" t="s">
        <v>78</v>
      </c>
      <c r="C78" s="23">
        <v>676</v>
      </c>
      <c r="D78" s="24"/>
      <c r="E78" s="24"/>
      <c r="F78" s="24"/>
      <c r="G78" s="20"/>
      <c r="H78" s="20"/>
      <c r="I78" s="20"/>
      <c r="J78" s="25"/>
      <c r="K78" s="8"/>
    </row>
    <row r="79" spans="1:11" ht="12.75">
      <c r="A79" s="4"/>
      <c r="B79" s="74" t="s">
        <v>79</v>
      </c>
      <c r="C79" s="23">
        <v>705</v>
      </c>
      <c r="D79" s="24"/>
      <c r="E79" s="24"/>
      <c r="F79" s="24"/>
      <c r="G79" s="20"/>
      <c r="H79" s="20"/>
      <c r="I79" s="20"/>
      <c r="J79" s="25"/>
      <c r="K79" s="8"/>
    </row>
    <row r="80" spans="1:11" ht="18.75" customHeight="1">
      <c r="A80" s="4"/>
      <c r="B80" s="74" t="s">
        <v>80</v>
      </c>
      <c r="C80" s="23">
        <v>119.5</v>
      </c>
      <c r="D80" s="24"/>
      <c r="E80" s="24"/>
      <c r="F80" s="24"/>
      <c r="G80" s="20"/>
      <c r="H80" s="20"/>
      <c r="I80" s="20"/>
      <c r="J80" s="25"/>
      <c r="K80" s="8"/>
    </row>
    <row r="81" spans="1:11" ht="55.5" customHeight="1">
      <c r="A81" s="4"/>
      <c r="B81" s="76" t="s">
        <v>81</v>
      </c>
      <c r="C81" s="18">
        <f>C82</f>
        <v>0</v>
      </c>
      <c r="D81" s="18">
        <f>D82</f>
        <v>0</v>
      </c>
      <c r="E81" s="18">
        <f>E82</f>
        <v>0</v>
      </c>
      <c r="F81" s="18">
        <f>F82</f>
        <v>42.8</v>
      </c>
      <c r="G81" s="20"/>
      <c r="H81" s="20"/>
      <c r="I81" s="20"/>
      <c r="J81" s="21"/>
      <c r="K81" s="8"/>
    </row>
    <row r="82" spans="1:11" ht="70.5" customHeight="1">
      <c r="A82" s="4"/>
      <c r="B82" s="75" t="s">
        <v>82</v>
      </c>
      <c r="C82" s="23"/>
      <c r="D82" s="24"/>
      <c r="E82" s="24"/>
      <c r="F82" s="24">
        <v>42.8</v>
      </c>
      <c r="G82" s="20"/>
      <c r="H82" s="20"/>
      <c r="I82" s="20"/>
      <c r="J82" s="25"/>
      <c r="K82" s="8"/>
    </row>
    <row r="83" spans="1:11" ht="40.5" customHeight="1">
      <c r="A83" s="4"/>
      <c r="B83" s="76" t="s">
        <v>76</v>
      </c>
      <c r="C83" s="18">
        <f>C84+C85+C86</f>
        <v>-506</v>
      </c>
      <c r="D83" s="18">
        <f>D84+D85+D86</f>
        <v>0</v>
      </c>
      <c r="E83" s="18">
        <f>E84+E85+E86</f>
        <v>0</v>
      </c>
      <c r="F83" s="18">
        <f>F84+F85+F86</f>
        <v>-1210.8</v>
      </c>
      <c r="G83" s="20">
        <f t="shared" si="6"/>
        <v>239.28853754940712</v>
      </c>
      <c r="H83" s="20"/>
      <c r="I83" s="20"/>
      <c r="J83" s="21"/>
      <c r="K83" s="8"/>
    </row>
    <row r="84" spans="1:11" ht="39" customHeight="1">
      <c r="A84" s="4"/>
      <c r="B84" s="75" t="s">
        <v>83</v>
      </c>
      <c r="C84" s="23">
        <v>-469.5</v>
      </c>
      <c r="D84" s="24"/>
      <c r="E84" s="24"/>
      <c r="F84" s="24">
        <v>-1210.8</v>
      </c>
      <c r="G84" s="20">
        <f t="shared" si="6"/>
        <v>257.8913738019169</v>
      </c>
      <c r="H84" s="20"/>
      <c r="I84" s="20"/>
      <c r="J84" s="25"/>
      <c r="K84" s="8"/>
    </row>
    <row r="85" spans="1:11" ht="42.75" customHeight="1">
      <c r="A85" s="4"/>
      <c r="B85" s="75" t="s">
        <v>84</v>
      </c>
      <c r="C85" s="23">
        <v>-24.5</v>
      </c>
      <c r="D85" s="24"/>
      <c r="E85" s="24"/>
      <c r="F85" s="24"/>
      <c r="G85" s="20">
        <f t="shared" si="6"/>
        <v>0</v>
      </c>
      <c r="H85" s="20"/>
      <c r="I85" s="20"/>
      <c r="J85" s="25"/>
      <c r="K85" s="8"/>
    </row>
    <row r="86" spans="1:11" ht="42.75" customHeight="1">
      <c r="A86" s="4"/>
      <c r="B86" s="75" t="s">
        <v>85</v>
      </c>
      <c r="C86" s="23">
        <v>-12</v>
      </c>
      <c r="D86" s="24"/>
      <c r="E86" s="24"/>
      <c r="F86" s="24"/>
      <c r="G86" s="20">
        <f t="shared" si="6"/>
        <v>0</v>
      </c>
      <c r="H86" s="20"/>
      <c r="I86" s="20"/>
      <c r="J86" s="25"/>
      <c r="K86" s="8"/>
    </row>
    <row r="87" spans="1:10" ht="21.75" customHeight="1">
      <c r="A87" s="9"/>
      <c r="B87" s="77" t="s">
        <v>86</v>
      </c>
      <c r="C87" s="78">
        <f>C4+C30</f>
        <v>1183634.5</v>
      </c>
      <c r="D87" s="78">
        <f>D4+D30</f>
        <v>962794.3</v>
      </c>
      <c r="E87" s="78">
        <f>E4+E30</f>
        <v>1084171.9</v>
      </c>
      <c r="F87" s="79">
        <f>F4+F30</f>
        <v>1080741.5</v>
      </c>
      <c r="G87" s="20">
        <f t="shared" si="6"/>
        <v>91.30702932366368</v>
      </c>
      <c r="H87" s="20">
        <f>F87/D87*100</f>
        <v>112.25050875353124</v>
      </c>
      <c r="I87" s="20">
        <f>G87/E87*100</f>
        <v>0.008421822159720585</v>
      </c>
      <c r="J87" s="80"/>
    </row>
  </sheetData>
  <sheetProtection selectLockedCells="1" selectUnlockedCells="1"/>
  <mergeCells count="1">
    <mergeCell ref="B1:J1"/>
  </mergeCells>
  <printOptions/>
  <pageMargins left="0.5902777777777778" right="0.5902777777777778" top="0.5902777777777778" bottom="0.5902777777777778" header="0.5118055555555555" footer="0.5118055555555555"/>
  <pageSetup fitToHeight="3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2024-03-21T08:43:24Z</cp:lastPrinted>
  <dcterms:created xsi:type="dcterms:W3CDTF">2024-02-15T08:57:34Z</dcterms:created>
  <dcterms:modified xsi:type="dcterms:W3CDTF">2024-03-25T05:50:12Z</dcterms:modified>
  <cp:category/>
  <cp:version/>
  <cp:contentType/>
  <cp:contentStatus/>
</cp:coreProperties>
</file>